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<sst xmlns="http://schemas.openxmlformats.org/spreadsheetml/2006/main" count="202" uniqueCount="38">
  <si>
    <t>Field</t>
  </si>
  <si>
    <t>&gt;</t>
  </si>
  <si>
    <t>Hit?</t>
  </si>
  <si>
    <t>Power of Attacks</t>
  </si>
  <si>
    <t>*Shield Value is in thousands</t>
  </si>
  <si>
    <t>Left &gt; Middle &gt; Right</t>
  </si>
  <si>
    <t>Let what attacks through</t>
  </si>
  <si>
    <t>None</t>
  </si>
  <si>
    <t>1st</t>
  </si>
  <si>
    <t>2nd</t>
  </si>
  <si>
    <t>3rd</t>
  </si>
  <si>
    <t>Shield / # of cards used</t>
  </si>
  <si>
    <t>\5/</t>
  </si>
  <si>
    <t>\10/</t>
  </si>
  <si>
    <t>Tot</t>
  </si>
  <si>
    <t>#</t>
  </si>
  <si>
    <t xml:space="preserve">   No Trigger</t>
  </si>
  <si>
    <t xml:space="preserve">   Trigger for you</t>
  </si>
  <si>
    <t xml:space="preserve">   Trigger for them</t>
  </si>
  <si>
    <t xml:space="preserve">   Trigger for both</t>
  </si>
  <si>
    <t>Total Shield / #of cards used</t>
  </si>
  <si>
    <t>Average Shield / # of cards used</t>
  </si>
  <si>
    <t>Combined average Shield Usage</t>
  </si>
  <si>
    <t>Combined average Hand Usage</t>
  </si>
  <si>
    <t>Right &gt; Middle &gt; Left</t>
  </si>
  <si>
    <t>Total Shield Used</t>
  </si>
  <si>
    <t>Left &gt; Right &gt; Middle</t>
  </si>
  <si>
    <t>Right &gt; Left &gt; Middle</t>
  </si>
  <si>
    <t>Middle &gt; Left &gt; Right</t>
  </si>
  <si>
    <t xml:space="preserve">   Trigger for you, to left</t>
  </si>
  <si>
    <t xml:space="preserve">   Trigger for you, to right</t>
  </si>
  <si>
    <t xml:space="preserve">   Trigger for both, to left</t>
  </si>
  <si>
    <t xml:space="preserve">   Trigger for both, to right</t>
  </si>
  <si>
    <t>Adjusted Average</t>
  </si>
  <si>
    <t>Adjusted Hand Usage</t>
  </si>
  <si>
    <t>Middle &gt; Right &gt; Left</t>
  </si>
  <si>
    <t>Summary</t>
  </si>
  <si>
    <t>Created by Brampton Booster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</si>
</sst>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205" formatCode="m/d"/>
    <numFmt numFmtId="206" formatCode="m/yy"/>
    <numFmt numFmtId="259" formatCode=";;;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205" fontId="0" fillId="0" borderId="0" xfId="0" applyNumberFormat="1" applyFont="1" applyFill="1" applyBorder="1" applyAlignment="1" applyProtection="1">
      <alignment/>
      <protection/>
    </xf>
    <xf numFmtId="206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259" fontId="0" fillId="0" borderId="0" xfId="0" applyNumberFormat="1" applyFont="1" applyFill="1" applyBorder="1" applyAlignment="1" applyProtection="1">
      <alignment/>
      <protection/>
    </xf>
    <xf numFmtId="259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29.00390625" style="2" customWidth="1"/>
    <col min="2" max="2" width="7.00390625" style="2" customWidth="1"/>
    <col min="3" max="3" width="6.00390625" style="2" customWidth="1"/>
    <col min="4" max="4" width="5.8515625" style="2" customWidth="1"/>
    <col min="5" max="5" width="5.57421875" style="6" customWidth="1"/>
    <col min="6" max="6" width="5.28125" style="6" customWidth="1"/>
    <col min="7" max="8" width="4.00390625" style="6" customWidth="1"/>
    <col min="9" max="9" width="5.00390625" style="6" customWidth="1"/>
    <col min="10" max="13" width="4.00390625" style="6" customWidth="1"/>
    <col min="14" max="14" width="5.00390625" style="6" customWidth="1"/>
    <col min="15" max="15" width="4.00390625" style="6" customWidth="1"/>
    <col min="16" max="16" width="5.140625" style="6" customWidth="1"/>
    <col min="17" max="18" width="4.00390625" style="6" customWidth="1"/>
    <col min="19" max="19" width="5.00390625" style="6" customWidth="1"/>
    <col min="20" max="20" width="4.00390625" style="6" customWidth="1"/>
    <col min="21" max="21" width="2.57421875" style="6" customWidth="1"/>
    <col min="22" max="22" width="9.7109375" style="7" customWidth="1"/>
    <col min="23" max="23" width="9.140625" style="24" customWidth="1"/>
  </cols>
  <sheetData>
    <row r="1" spans="1:24" ht="12.75">
      <c r="A1" s="6" t="s">
        <v>0</v>
      </c>
      <c r="B1" s="29" t="s">
        <v>1</v>
      </c>
      <c r="C1" s="4">
        <v>10</v>
      </c>
      <c r="D1" s="6"/>
      <c r="P1" s="30" t="s">
        <v>2</v>
      </c>
      <c r="Q1" s="30"/>
      <c r="R1" s="30"/>
      <c r="V1" s="7">
        <f>B17</f>
        <v>0</v>
      </c>
      <c r="W1" s="7">
        <f>B30</f>
        <v>0</v>
      </c>
      <c r="X1" s="1"/>
    </row>
    <row r="2" spans="1:24" ht="12.75">
      <c r="A2" s="6" t="s">
        <v>3</v>
      </c>
      <c r="B2" s="4">
        <v>0</v>
      </c>
      <c r="C2" s="4">
        <v>0</v>
      </c>
      <c r="D2" s="4">
        <v>0</v>
      </c>
      <c r="P2" s="30">
        <f>IF(C1+5&gt;B2,0,1)</f>
        <v>0</v>
      </c>
      <c r="Q2" s="30"/>
      <c r="R2" s="30">
        <f>IF(C1+5&gt;D2,0,1)</f>
        <v>0</v>
      </c>
      <c r="V2" s="7">
        <f>B43</f>
        <v>0</v>
      </c>
      <c r="W2" s="7">
        <f>B56</f>
        <v>0</v>
      </c>
      <c r="X2" s="1"/>
    </row>
    <row r="3" spans="16:26" s="6" customFormat="1" ht="12.75">
      <c r="P3" s="30">
        <f>IF(C1&gt;B2,0,1)</f>
        <v>0</v>
      </c>
      <c r="Q3" s="30">
        <f>IF(C1&gt;C2,0,1)</f>
        <v>0</v>
      </c>
      <c r="R3" s="30">
        <f>IF(C1&gt;D2,0,1)</f>
        <v>0</v>
      </c>
      <c r="V3" s="6">
        <f>B72</f>
        <v>0</v>
      </c>
      <c r="W3" s="6">
        <f>B90</f>
        <v>0</v>
      </c>
      <c r="Z3" s="7"/>
    </row>
    <row r="4" spans="1:26" s="6" customFormat="1" ht="12.75">
      <c r="A4" s="6" t="s">
        <v>4</v>
      </c>
      <c r="P4" s="30">
        <f>IF(C1&gt;B2+5,0,1)</f>
        <v>0</v>
      </c>
      <c r="Q4" s="30">
        <f>IF(C1&gt;C2+5,0,1)</f>
        <v>0</v>
      </c>
      <c r="R4" s="30">
        <f>IF(C1&gt;D2+5,0,1)</f>
        <v>0</v>
      </c>
      <c r="V4" s="6">
        <f>B73</f>
        <v>0</v>
      </c>
      <c r="W4" s="6">
        <f>B91</f>
        <v>0</v>
      </c>
      <c r="Z4" s="7"/>
    </row>
    <row r="5" s="6" customFormat="1" ht="12.75"/>
    <row r="6" spans="1:22" s="6" customFormat="1" ht="12.75">
      <c r="A6" s="25" t="s">
        <v>5</v>
      </c>
      <c r="V6" s="8" t="s">
        <v>36</v>
      </c>
    </row>
    <row r="7" spans="1:20" s="6" customFormat="1" ht="12.75">
      <c r="A7" s="6" t="s">
        <v>6</v>
      </c>
      <c r="B7" s="10" t="s">
        <v>7</v>
      </c>
      <c r="C7" s="11"/>
      <c r="D7" s="11"/>
      <c r="E7" s="9"/>
      <c r="G7" s="10" t="s">
        <v>8</v>
      </c>
      <c r="H7" s="11"/>
      <c r="I7" s="11"/>
      <c r="J7" s="9"/>
      <c r="L7" s="10" t="s">
        <v>9</v>
      </c>
      <c r="M7" s="11"/>
      <c r="N7" s="11"/>
      <c r="O7" s="9"/>
      <c r="Q7" s="10" t="s">
        <v>10</v>
      </c>
      <c r="R7" s="11"/>
      <c r="S7" s="11"/>
      <c r="T7" s="9"/>
    </row>
    <row r="8" spans="2:20" s="6" customFormat="1" ht="12.75">
      <c r="B8" s="13"/>
      <c r="E8" s="12"/>
      <c r="G8" s="13"/>
      <c r="J8" s="12"/>
      <c r="L8" s="13"/>
      <c r="O8" s="12"/>
      <c r="Q8" s="13"/>
      <c r="T8" s="12"/>
    </row>
    <row r="9" spans="1:20" s="6" customFormat="1" ht="12.75">
      <c r="A9" s="26" t="s">
        <v>11</v>
      </c>
      <c r="B9" s="15" t="s">
        <v>12</v>
      </c>
      <c r="C9" s="16" t="s">
        <v>13</v>
      </c>
      <c r="D9" s="16" t="s">
        <v>14</v>
      </c>
      <c r="E9" s="14" t="s">
        <v>15</v>
      </c>
      <c r="G9" s="15" t="s">
        <v>12</v>
      </c>
      <c r="H9" s="16" t="s">
        <v>13</v>
      </c>
      <c r="I9" s="16" t="s">
        <v>14</v>
      </c>
      <c r="J9" s="14" t="s">
        <v>15</v>
      </c>
      <c r="L9" s="15" t="s">
        <v>12</v>
      </c>
      <c r="M9" s="16" t="s">
        <v>13</v>
      </c>
      <c r="N9" s="16" t="s">
        <v>14</v>
      </c>
      <c r="O9" s="14" t="s">
        <v>15</v>
      </c>
      <c r="Q9" s="15" t="s">
        <v>12</v>
      </c>
      <c r="R9" s="16" t="s">
        <v>13</v>
      </c>
      <c r="S9" s="16" t="s">
        <v>14</v>
      </c>
      <c r="T9" s="14" t="s">
        <v>15</v>
      </c>
    </row>
    <row r="10" spans="1:20" s="6" customFormat="1" ht="12.75">
      <c r="A10" s="6" t="s">
        <v>16</v>
      </c>
      <c r="B10" s="13">
        <f>IF(MOD((B2-C1),10)&lt;5,1,0)*P3+IF(MOD((C2-C1+5),10)&lt;5,1,0)*Q4+IF(MOD((D2-C1),10)&lt;5,1,0)*R3</f>
        <v>0</v>
      </c>
      <c r="C10" s="6">
        <f>ROUND((B2-C1)/10,0)*P3+ROUND((C2-C1+5)/10,0)*Q4+ROUND((D2-C1)/10,0)*R3</f>
        <v>0</v>
      </c>
      <c r="D10" s="6">
        <f>5*B10+10*C10</f>
        <v>0</v>
      </c>
      <c r="E10" s="12">
        <f>B10+C10</f>
        <v>0</v>
      </c>
      <c r="G10" s="13">
        <f>IF(MOD((C2-C1+5),10)&lt;5,1,0)*Q4+IF(MOD((D2-C1),10)&lt;5,1,0)*R3</f>
        <v>0</v>
      </c>
      <c r="H10" s="6">
        <f>ROUND((C2-C1+5)/10,0)*Q4+ROUND((D2-C1)/10,0)*R3</f>
        <v>0</v>
      </c>
      <c r="I10" s="6">
        <f>5*G10+10*H10</f>
        <v>0</v>
      </c>
      <c r="J10" s="12">
        <f>G10+H10</f>
        <v>0</v>
      </c>
      <c r="L10" s="13">
        <f>IF(MOD((B2-C1),10)&lt;5,1,0)*P3+IF(MOD((D2-C1),10)&lt;5,1,0)*R3</f>
        <v>0</v>
      </c>
      <c r="M10" s="6">
        <f>ROUND((B2-C1)/10,0)*P3+ROUND((D2-C1)/10,0)*R3</f>
        <v>0</v>
      </c>
      <c r="N10" s="6">
        <f>5*L10+10*M10</f>
        <v>0</v>
      </c>
      <c r="O10" s="12">
        <f>L10+M10</f>
        <v>0</v>
      </c>
      <c r="Q10" s="13">
        <f>IF(MOD((B2-C1),10)&lt;5,1,0)*P3+IF(MOD((C2-C1+5),10)&lt;5,1,0)*Q4</f>
        <v>0</v>
      </c>
      <c r="R10" s="6">
        <f>ROUND((B2-C1)/10,0)*P3+ROUND((C2-C1+5)/10,0)*Q4</f>
        <v>0</v>
      </c>
      <c r="S10" s="6">
        <f>5*Q10+10*R10</f>
        <v>0</v>
      </c>
      <c r="T10" s="12">
        <f>Q10+R10</f>
        <v>0</v>
      </c>
    </row>
    <row r="11" spans="1:20" s="6" customFormat="1" ht="12.75">
      <c r="A11" s="6" t="s">
        <v>17</v>
      </c>
      <c r="B11" s="13">
        <f>IF(MOD((B2-C1),10)&lt;5,1,0)*P3+IF(MOD((C2-C1+5),10)&lt;5,1,0)*Q4+IF(MOD((D2-C1+5),10)&lt;5,1,0)*R4</f>
        <v>0</v>
      </c>
      <c r="C11" s="6">
        <f>ROUND((B2-C1)/10,0)*P3+ROUND((C2-C1+5)/10,0)*Q4+ROUND((D2-C1+5)/10,0)*R4</f>
        <v>0</v>
      </c>
      <c r="D11" s="6">
        <f>5*B11+10*C11</f>
        <v>0</v>
      </c>
      <c r="E11" s="12">
        <f>B11+C11</f>
        <v>0</v>
      </c>
      <c r="G11" s="13">
        <f>IF(MOD((C2-C1+5),10)&lt;5,1,0)*Q4+IF(MOD((D2-C1+5),10)&lt;5,1,0)*R4</f>
        <v>0</v>
      </c>
      <c r="H11" s="6">
        <f>ROUND((C2-C1+5)/10,0)*Q4+ROUND((D2-C1+5)/10,0)*R4</f>
        <v>0</v>
      </c>
      <c r="I11" s="6">
        <f>5*G11+10*H11</f>
        <v>0</v>
      </c>
      <c r="J11" s="12">
        <f>G11+H11</f>
        <v>0</v>
      </c>
      <c r="L11" s="13">
        <f>IF(MOD((B2-C1),10)&lt;5,1,0)*P3+IF(MOD((D2-C1+5),10)&lt;5,1,0)*R4</f>
        <v>0</v>
      </c>
      <c r="M11" s="6">
        <f>ROUND((B2-C1)/10,0)*P3+ROUND((D2-C1+5)/10,0)*R4</f>
        <v>0</v>
      </c>
      <c r="N11" s="6">
        <f>5*L11+10*M11</f>
        <v>0</v>
      </c>
      <c r="O11" s="12">
        <f>L11+M11</f>
        <v>0</v>
      </c>
      <c r="Q11" s="13">
        <f>IF(MOD((B2-C1),10)&lt;5,1,0)*P3+IF(MOD((C2-C1+5),10)&lt;5,1,0)*Q4</f>
        <v>0</v>
      </c>
      <c r="R11" s="6">
        <f>ROUND((B2-C1)/10,0)*P3+ROUND((C2-C1+5)/10,0)*Q4</f>
        <v>0</v>
      </c>
      <c r="S11" s="6">
        <f>5*Q11+10*R11</f>
        <v>0</v>
      </c>
      <c r="T11" s="12">
        <f>Q11+R11</f>
        <v>0</v>
      </c>
    </row>
    <row r="12" spans="1:20" s="6" customFormat="1" ht="12.75">
      <c r="A12" s="6" t="s">
        <v>18</v>
      </c>
      <c r="B12" s="13"/>
      <c r="E12" s="12"/>
      <c r="G12" s="13">
        <f>IF(MOD((C2-C1+5-5*P3),10)&lt;5,1,0)*IF(P3,Q3,Q4)+IF(MOD((D2-C1-5*P3),10)&lt;5,1,0)*IF(P3,R2,R3)</f>
        <v>0</v>
      </c>
      <c r="H12" s="6">
        <f>ROUND((C2-C1+5-5*P3)/10,0)*IF(P3,Q3,Q4)+ROUND((D2-C1-5*P3)/10,0)*IF(P3,R2,R3)</f>
        <v>0</v>
      </c>
      <c r="I12" s="6">
        <f>5*G12+10*H12</f>
        <v>0</v>
      </c>
      <c r="J12" s="12">
        <f>G12+H12</f>
        <v>0</v>
      </c>
      <c r="L12" s="13">
        <f>IF(MOD((B2-C1),10)&lt;5,1,0)*P3+IF(MOD((D2-C1-5*Q3),10)&lt;5,1,0)*IF(Q3,R2,R3)</f>
        <v>0</v>
      </c>
      <c r="M12" s="6">
        <f>ROUND((B2-C1)/10,0)*P3+ROUND((D2-C1-5*Q3)/10,0)*IF(Q3,R2,R3)</f>
        <v>0</v>
      </c>
      <c r="N12" s="6">
        <f>5*L12+10*M12</f>
        <v>0</v>
      </c>
      <c r="O12" s="12">
        <f>L12+M12</f>
        <v>0</v>
      </c>
      <c r="Q12" s="13">
        <f>IF(MOD((B2-C1),10)&lt;5,1,0)*P3+IF(MOD((C2-C1+5),10)&lt;5,1,0)*Q4</f>
        <v>0</v>
      </c>
      <c r="R12" s="6">
        <f>ROUND((B2-C1)/10,0)*P3+ROUND((C2-C1+5)/10,0)*Q4</f>
        <v>0</v>
      </c>
      <c r="S12" s="6">
        <f>5*Q12+10*R12</f>
        <v>0</v>
      </c>
      <c r="T12" s="12">
        <f>Q12+R12</f>
        <v>0</v>
      </c>
    </row>
    <row r="13" spans="1:20" s="6" customFormat="1" ht="12.75">
      <c r="A13" s="6" t="s">
        <v>19</v>
      </c>
      <c r="B13" s="13"/>
      <c r="E13" s="12"/>
      <c r="G13" s="13">
        <f>IF(MOD((C2-C1+5-5*P3),10)&lt;5,1,0)*IF(P3,Q3,Q4)+IF(MOD((D2-C1+5-5*P3),10)&lt;5,1,0)*IF(P3,R3,R4)</f>
        <v>0</v>
      </c>
      <c r="H13" s="6">
        <f>ROUND((C2-C1+5-5*P3)/10,0)*IF(P3,Q3,Q4)+ROUND((D2-C1+5-5*P3)/10,0)*IF(P3,R3,R4)</f>
        <v>0</v>
      </c>
      <c r="I13" s="6">
        <f>5*G13+10*H13</f>
        <v>0</v>
      </c>
      <c r="J13" s="12">
        <f>G13+H13</f>
        <v>0</v>
      </c>
      <c r="L13" s="13">
        <f>IF(MOD((B2-C1),10)&lt;5,1,0)*P3+IF(MOD((D2-C1+5-5*Q3),10)&lt;5,1,0)*IF(Q3,R3,R4)</f>
        <v>0</v>
      </c>
      <c r="M13" s="6">
        <f>ROUND((B2-C1)/10,0)*P3+ROUND((D2-C1+5-5*Q3)/10,0)*IF(Q3,R3,R4)</f>
        <v>0</v>
      </c>
      <c r="N13" s="6">
        <f>5*L13+10*M13</f>
        <v>0</v>
      </c>
      <c r="O13" s="12">
        <f>L13+M13</f>
        <v>0</v>
      </c>
      <c r="Q13" s="13">
        <f>IF(MOD((B2-C1),10)&lt;5,1,0)*P3+IF(MOD((C2-C1+5),10)&lt;5,1,0)*Q4</f>
        <v>0</v>
      </c>
      <c r="R13" s="6">
        <f>ROUND((B2-C1)/10,0)*P3+ROUND((C2-C1+5)/10,0)*Q4</f>
        <v>0</v>
      </c>
      <c r="S13" s="6">
        <f>5*Q13+10*R13</f>
        <v>0</v>
      </c>
      <c r="T13" s="12">
        <f>Q13+R13</f>
        <v>0</v>
      </c>
    </row>
    <row r="14" spans="1:20" s="6" customFormat="1" ht="12.75">
      <c r="A14" s="26" t="s">
        <v>20</v>
      </c>
      <c r="B14" s="18">
        <f>SUM(B10:B13)</f>
        <v>0</v>
      </c>
      <c r="C14" s="19">
        <f>SUM(C10:C13)</f>
        <v>0</v>
      </c>
      <c r="D14" s="19">
        <f>SUM(D10:D13)</f>
        <v>0</v>
      </c>
      <c r="E14" s="17">
        <f>SUM(E10:E13)</f>
        <v>0</v>
      </c>
      <c r="G14" s="18">
        <f>SUM(G10:G13)</f>
        <v>0</v>
      </c>
      <c r="H14" s="19">
        <f>SUM(H10:H13)</f>
        <v>0</v>
      </c>
      <c r="I14" s="19">
        <f>SUM(I10:I13)</f>
        <v>0</v>
      </c>
      <c r="J14" s="17">
        <f>SUM(J10:J13)</f>
        <v>0</v>
      </c>
      <c r="L14" s="18">
        <f>SUM(L10:L13)</f>
        <v>0</v>
      </c>
      <c r="M14" s="19">
        <f>SUM(M10:M13)</f>
        <v>0</v>
      </c>
      <c r="N14" s="19">
        <f>SUM(N10:N13)</f>
        <v>0</v>
      </c>
      <c r="O14" s="17">
        <f>SUM(O10:O13)</f>
        <v>0</v>
      </c>
      <c r="Q14" s="18">
        <f>SUM(Q10:Q13)</f>
        <v>0</v>
      </c>
      <c r="R14" s="19">
        <f>SUM(R10:R13)</f>
        <v>0</v>
      </c>
      <c r="S14" s="19">
        <f>SUM(S10:S13)</f>
        <v>0</v>
      </c>
      <c r="T14" s="17">
        <f>SUM(T10:T13)</f>
        <v>0</v>
      </c>
    </row>
    <row r="15" spans="1:20" s="6" customFormat="1" ht="12.75">
      <c r="A15" s="26" t="s">
        <v>21</v>
      </c>
      <c r="E15" s="6">
        <f>E14/2</f>
        <v>0</v>
      </c>
      <c r="I15" s="20"/>
      <c r="J15" s="6">
        <f>J14/4</f>
        <v>0</v>
      </c>
      <c r="O15" s="6">
        <f>O14/4</f>
        <v>0</v>
      </c>
      <c r="T15" s="6">
        <f>T14/4</f>
        <v>0</v>
      </c>
    </row>
    <row r="16" spans="1:2" s="6" customFormat="1" ht="12.75">
      <c r="A16" s="6" t="s">
        <v>22</v>
      </c>
      <c r="B16" s="23">
        <f>(D14+I14+N14+S14)/14</f>
        <v>0</v>
      </c>
    </row>
    <row r="17" spans="1:2" s="6" customFormat="1" ht="12.75">
      <c r="A17" s="6" t="s">
        <v>23</v>
      </c>
      <c r="B17" s="23">
        <f>(E14+J14+O14+T14)/14</f>
        <v>0</v>
      </c>
    </row>
    <row r="18" spans="1:2" s="6" customFormat="1" ht="12.75">
      <c r="A18" s="7"/>
      <c r="B18" s="7"/>
    </row>
    <row r="19" s="6" customFormat="1" ht="12.75">
      <c r="A19" s="25" t="s">
        <v>24</v>
      </c>
    </row>
    <row r="20" spans="1:20" s="6" customFormat="1" ht="12.75">
      <c r="A20" s="6" t="s">
        <v>6</v>
      </c>
      <c r="B20" s="10" t="s">
        <v>7</v>
      </c>
      <c r="C20" s="11"/>
      <c r="D20" s="11"/>
      <c r="E20" s="9"/>
      <c r="G20" s="10" t="s">
        <v>8</v>
      </c>
      <c r="H20" s="11"/>
      <c r="I20" s="11"/>
      <c r="J20" s="9"/>
      <c r="L20" s="10" t="s">
        <v>9</v>
      </c>
      <c r="M20" s="11"/>
      <c r="N20" s="11"/>
      <c r="O20" s="9"/>
      <c r="Q20" s="10" t="s">
        <v>10</v>
      </c>
      <c r="R20" s="11"/>
      <c r="S20" s="11"/>
      <c r="T20" s="9"/>
    </row>
    <row r="21" spans="2:20" s="6" customFormat="1" ht="12.75">
      <c r="B21" s="13"/>
      <c r="E21" s="12"/>
      <c r="G21" s="13"/>
      <c r="J21" s="12"/>
      <c r="L21" s="13"/>
      <c r="O21" s="12"/>
      <c r="Q21" s="13"/>
      <c r="T21" s="12"/>
    </row>
    <row r="22" spans="1:20" s="6" customFormat="1" ht="12.75">
      <c r="A22" s="26" t="s">
        <v>11</v>
      </c>
      <c r="B22" s="15" t="s">
        <v>12</v>
      </c>
      <c r="C22" s="16" t="s">
        <v>13</v>
      </c>
      <c r="D22" s="16" t="s">
        <v>14</v>
      </c>
      <c r="E22" s="14" t="s">
        <v>15</v>
      </c>
      <c r="G22" s="15" t="s">
        <v>12</v>
      </c>
      <c r="H22" s="16" t="s">
        <v>13</v>
      </c>
      <c r="I22" s="16" t="s">
        <v>14</v>
      </c>
      <c r="J22" s="14" t="s">
        <v>15</v>
      </c>
      <c r="L22" s="15" t="s">
        <v>12</v>
      </c>
      <c r="M22" s="16" t="s">
        <v>13</v>
      </c>
      <c r="N22" s="16" t="s">
        <v>14</v>
      </c>
      <c r="O22" s="14" t="s">
        <v>15</v>
      </c>
      <c r="Q22" s="15" t="s">
        <v>12</v>
      </c>
      <c r="R22" s="16" t="s">
        <v>13</v>
      </c>
      <c r="S22" s="16" t="s">
        <v>14</v>
      </c>
      <c r="T22" s="14" t="s">
        <v>15</v>
      </c>
    </row>
    <row r="23" spans="1:20" s="6" customFormat="1" ht="12.75">
      <c r="A23" s="6" t="s">
        <v>16</v>
      </c>
      <c r="B23" s="13">
        <f>IF(MOD((D2-C1),10)&lt;5,1,0)*R3+IF(MOD((C2-C1+5),10)&lt;5,1,0)*Q4+IF(MOD((B2-C1),10)&lt;5,1,0)*P3</f>
        <v>0</v>
      </c>
      <c r="C23" s="6">
        <f>ROUND((D2-C1)/10,0)*R3+ROUND((C2-C1+5)/10,0)*Q4+ROUND((B2-C1)/10,0)*P3</f>
        <v>0</v>
      </c>
      <c r="D23" s="6">
        <f>5*B23+10*C23</f>
        <v>0</v>
      </c>
      <c r="E23" s="12">
        <f>B23+C23</f>
        <v>0</v>
      </c>
      <c r="G23" s="13">
        <f>IF(MOD((C2-C1+5),10)&lt;5,1,0)*Q4+IF(MOD((B2-C1),10)&lt;5,1,0)*P3</f>
        <v>0</v>
      </c>
      <c r="H23" s="6">
        <f>ROUND((C2-C1+5)/10,0)*Q4+ROUND((B2-C1)/10,0)*P3</f>
        <v>0</v>
      </c>
      <c r="I23" s="6">
        <f>5*G23+10*H23</f>
        <v>0</v>
      </c>
      <c r="J23" s="12">
        <f>G23+H23</f>
        <v>0</v>
      </c>
      <c r="L23" s="13">
        <f>IF(MOD((D2-C1),10)&lt;5,1,0)*R3+IF(MOD((B2-C1),10)&lt;5,1,0)*P3</f>
        <v>0</v>
      </c>
      <c r="M23" s="6">
        <f>ROUND((D2-C1)/10,0)*R3+ROUND((B2-C1)/10,0)*P3</f>
        <v>0</v>
      </c>
      <c r="N23" s="6">
        <f>5*L23+10*M23</f>
        <v>0</v>
      </c>
      <c r="O23" s="12">
        <f>L23+M23</f>
        <v>0</v>
      </c>
      <c r="Q23" s="13">
        <f>IF(MOD((D2-C1),10)&lt;5,1,0)*R3+IF(MOD((C2-C1+5),10)&lt;5,1,0)*Q4</f>
        <v>0</v>
      </c>
      <c r="R23" s="6">
        <f>ROUND((D2-C1)/10,0)*R3+ROUND((C2-C1+5)/10,0)*Q4</f>
        <v>0</v>
      </c>
      <c r="S23" s="6">
        <f>5*Q23+10*R23</f>
        <v>0</v>
      </c>
      <c r="T23" s="12">
        <f>Q23+R23</f>
        <v>0</v>
      </c>
    </row>
    <row r="24" spans="1:20" s="6" customFormat="1" ht="12.75">
      <c r="A24" s="6" t="s">
        <v>17</v>
      </c>
      <c r="B24" s="13">
        <f>IF(MOD((D2-C1),10)&lt;5,1,0)*R3+IF(MOD((C2-C1+5),10)&lt;5,1,0)*Q4+IF(MOD((B2-C1+5),10)&lt;5,1,0)*P4</f>
        <v>0</v>
      </c>
      <c r="C24" s="6">
        <f>ROUND((D2-C1)/10,0)*R3+ROUND((C2-C1+5)/10,0)*Q4+ROUND((B2-C1+5)/10,0)*P4</f>
        <v>0</v>
      </c>
      <c r="D24" s="6">
        <f>5*B24+10*C24</f>
        <v>0</v>
      </c>
      <c r="E24" s="12">
        <f>B24+C24</f>
        <v>0</v>
      </c>
      <c r="G24" s="13">
        <f>IF(MOD((C2-C1+5),10)&lt;5,1,0)*Q4+IF(MOD((B2-C1+5),10)&lt;5,1,0)*P4</f>
        <v>0</v>
      </c>
      <c r="H24" s="6">
        <f>ROUND((C2-C1+5)/10,0)*Q4+ROUND((B2-C1+5)/10,0)*P4</f>
        <v>0</v>
      </c>
      <c r="I24" s="6">
        <f>5*G24+10*H24</f>
        <v>0</v>
      </c>
      <c r="J24" s="12">
        <f>G24+H24</f>
        <v>0</v>
      </c>
      <c r="L24" s="13">
        <f>IF(MOD((D2-C1),10)&lt;5,1,0)*R3+IF(MOD((B2-C1+5),10)&lt;5,1,0)*P4</f>
        <v>0</v>
      </c>
      <c r="M24" s="6">
        <f>ROUND((D2-C1)/10,0)*R3+ROUND((B2-C1+5)/10,0)*P4</f>
        <v>0</v>
      </c>
      <c r="N24" s="6">
        <f>5*L24+10*M24</f>
        <v>0</v>
      </c>
      <c r="O24" s="12">
        <f>L24+M24</f>
        <v>0</v>
      </c>
      <c r="Q24" s="13">
        <f>IF(MOD((D2-C1),10)&lt;5,1,0)*R3+IF(MOD((C2-C1+5),10)&lt;5,1,0)*Q4</f>
        <v>0</v>
      </c>
      <c r="R24" s="6">
        <f>ROUND((D2-C1)/10,0)*R3+ROUND((C2-C1+5)/10,0)*Q4</f>
        <v>0</v>
      </c>
      <c r="S24" s="6">
        <f>5*Q24+10*R24</f>
        <v>0</v>
      </c>
      <c r="T24" s="12">
        <f>Q24+R24</f>
        <v>0</v>
      </c>
    </row>
    <row r="25" spans="1:20" s="6" customFormat="1" ht="12.75">
      <c r="A25" s="6" t="s">
        <v>18</v>
      </c>
      <c r="B25" s="13"/>
      <c r="E25" s="12"/>
      <c r="G25" s="13">
        <f>IF(MOD((C2-C1+5-5*R3),10)&lt;5,1,0)*IF(R3,Q3,Q4)+IF(MOD((B2-C1-5*R3),10)&lt;5,1,0)*IF(R3,P2,P3)</f>
        <v>0</v>
      </c>
      <c r="H25" s="6">
        <f>ROUND((C2-C1+5-5*R3)/10,0)*IF(R3,Q3,Q4)+ROUND((B2-C1-5*R3)/10,0)*IF(R3,P2,P3)</f>
        <v>0</v>
      </c>
      <c r="I25" s="6">
        <f>5*G25+10*H25</f>
        <v>0</v>
      </c>
      <c r="J25" s="12">
        <f>G25+H25</f>
        <v>0</v>
      </c>
      <c r="L25" s="13">
        <f>IF(MOD((D2-C1),10)&lt;5,1,0)*R3+IF(MOD((B2-C1-5*Q3),10)&lt;5,1,0)*IF(Q3,P2,P3)</f>
        <v>0</v>
      </c>
      <c r="M25" s="6">
        <f>ROUND((D2-C1)/10,0)*R3+ROUND((B2-C1-5*Q3)/10,0)*IF(Q3,P2,P3)</f>
        <v>0</v>
      </c>
      <c r="N25" s="6">
        <f>5*L25+10*M25</f>
        <v>0</v>
      </c>
      <c r="O25" s="12">
        <f>L25+M25</f>
        <v>0</v>
      </c>
      <c r="Q25" s="13">
        <f>IF(MOD((D2-C1),10)&lt;5,1,0)*R3+IF(MOD((C2-C1+5),10)&lt;5,1,0)*Q4</f>
        <v>0</v>
      </c>
      <c r="R25" s="6">
        <f>ROUND((D2-C1)/10,0)*R3+ROUND((C2-C1+5)/10,0)*Q4</f>
        <v>0</v>
      </c>
      <c r="S25" s="6">
        <f>5*Q25+10*R25</f>
        <v>0</v>
      </c>
      <c r="T25" s="12">
        <f>Q25+R25</f>
        <v>0</v>
      </c>
    </row>
    <row r="26" spans="1:20" s="6" customFormat="1" ht="12.75">
      <c r="A26" s="6" t="s">
        <v>19</v>
      </c>
      <c r="B26" s="13"/>
      <c r="E26" s="12"/>
      <c r="G26" s="13">
        <f>IF(MOD((C2-C1+5-5*R3),10)&lt;5,1,0)*IF(R3,Q3,Q4)+IF(MOD((B2-C1+5-5*R3),10)&lt;5,1,0)*IF(R3,P3,P4)</f>
        <v>0</v>
      </c>
      <c r="H26" s="6">
        <f>ROUND((C2-C1+5-5*R3)/10,0)*IF(R3,Q3,Q4)+ROUND((B2-C1+5-5*R3)/10,0)*IF(R3,P3,P4)</f>
        <v>0</v>
      </c>
      <c r="I26" s="6">
        <f>5*G26+10*H26</f>
        <v>0</v>
      </c>
      <c r="J26" s="12">
        <f>G26+H26</f>
        <v>0</v>
      </c>
      <c r="L26" s="13">
        <f>IF(MOD((D2-C1),10)&lt;5,1,0)*R3+IF(MOD((B2-C1+5-5*Q3),10)&lt;5,1,0)*IF(Q3,P3,P4)</f>
        <v>0</v>
      </c>
      <c r="M26" s="6">
        <f>ROUND((D2-C1)/10,0)*R3+ROUND((B2-C1+5-5*Q3)/10,0)*IF(Q3,P3,P4)</f>
        <v>0</v>
      </c>
      <c r="N26" s="6">
        <f>5*L26+10*M26</f>
        <v>0</v>
      </c>
      <c r="O26" s="12">
        <f>L26+M26</f>
        <v>0</v>
      </c>
      <c r="Q26" s="13">
        <f>IF(MOD((D2-C1),10)&lt;5,1,0)*R3+IF(MOD((C2-C1+5),10)&lt;5,1,0)*Q4</f>
        <v>0</v>
      </c>
      <c r="R26" s="6">
        <f>ROUND((D2-C1)/10,0)*R3+ROUND((C2-C1+5)/10,0)*Q4</f>
        <v>0</v>
      </c>
      <c r="S26" s="6">
        <f>5*Q26+10*R26</f>
        <v>0</v>
      </c>
      <c r="T26" s="12">
        <f>Q26+R26</f>
        <v>0</v>
      </c>
    </row>
    <row r="27" spans="1:20" s="6" customFormat="1" ht="12.75">
      <c r="A27" s="26" t="s">
        <v>25</v>
      </c>
      <c r="B27" s="18">
        <f>SUM(B23:B26)</f>
        <v>0</v>
      </c>
      <c r="C27" s="19">
        <f>SUM(C23:C26)</f>
        <v>0</v>
      </c>
      <c r="D27" s="19">
        <f>SUM(D23:D26)</f>
        <v>0</v>
      </c>
      <c r="E27" s="17">
        <f>SUM(E23:E26)</f>
        <v>0</v>
      </c>
      <c r="G27" s="18">
        <f>SUM(G23:G26)</f>
        <v>0</v>
      </c>
      <c r="H27" s="19">
        <f>SUM(H23:H26)</f>
        <v>0</v>
      </c>
      <c r="I27" s="19">
        <f>SUM(I23:I26)</f>
        <v>0</v>
      </c>
      <c r="J27" s="17">
        <f>SUM(J23:J26)</f>
        <v>0</v>
      </c>
      <c r="L27" s="18">
        <f>SUM(L23:L26)</f>
        <v>0</v>
      </c>
      <c r="M27" s="19">
        <f>SUM(M23:M26)</f>
        <v>0</v>
      </c>
      <c r="N27" s="19">
        <f>SUM(N23:N26)</f>
        <v>0</v>
      </c>
      <c r="O27" s="17">
        <f>SUM(O23:O26)</f>
        <v>0</v>
      </c>
      <c r="Q27" s="18">
        <f>SUM(Q23:Q26)</f>
        <v>0</v>
      </c>
      <c r="R27" s="19">
        <f>SUM(R23:R26)</f>
        <v>0</v>
      </c>
      <c r="S27" s="19">
        <f>SUM(S23:S26)</f>
        <v>0</v>
      </c>
      <c r="T27" s="17">
        <f>SUM(T23:T26)</f>
        <v>0</v>
      </c>
    </row>
    <row r="28" spans="1:20" s="6" customFormat="1" ht="12.75">
      <c r="A28" s="26" t="s">
        <v>21</v>
      </c>
      <c r="E28" s="6">
        <f>E27/2</f>
        <v>0</v>
      </c>
      <c r="I28" s="20"/>
      <c r="J28" s="6">
        <f>J27/4</f>
        <v>0</v>
      </c>
      <c r="O28" s="6">
        <f>O27/4</f>
        <v>0</v>
      </c>
      <c r="T28" s="6">
        <f>T27/4</f>
        <v>0</v>
      </c>
    </row>
    <row r="29" spans="1:2" s="6" customFormat="1" ht="12.75">
      <c r="A29" s="6" t="s">
        <v>22</v>
      </c>
      <c r="B29" s="23">
        <f>(D27+I27+N27+S27)/14</f>
        <v>0</v>
      </c>
    </row>
    <row r="30" spans="1:23" s="6" customFormat="1" ht="12.75">
      <c r="A30" s="6" t="s">
        <v>23</v>
      </c>
      <c r="B30" s="23">
        <f>(E27+J27+O27+T27)/14</f>
        <v>0</v>
      </c>
      <c r="W30" s="21"/>
    </row>
    <row r="31" spans="1:20" s="6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="6" customFormat="1" ht="12.75">
      <c r="A32" s="25" t="s">
        <v>26</v>
      </c>
    </row>
    <row r="33" spans="1:23" s="6" customFormat="1" ht="12.75">
      <c r="A33" s="6" t="s">
        <v>6</v>
      </c>
      <c r="B33" s="10" t="s">
        <v>7</v>
      </c>
      <c r="C33" s="11"/>
      <c r="D33" s="11"/>
      <c r="E33" s="9"/>
      <c r="G33" s="10" t="s">
        <v>8</v>
      </c>
      <c r="H33" s="11"/>
      <c r="I33" s="11"/>
      <c r="J33" s="9"/>
      <c r="L33" s="10" t="s">
        <v>9</v>
      </c>
      <c r="M33" s="11"/>
      <c r="N33" s="11"/>
      <c r="O33" s="9"/>
      <c r="Q33" s="10" t="s">
        <v>10</v>
      </c>
      <c r="R33" s="11"/>
      <c r="S33" s="11"/>
      <c r="T33" s="9"/>
      <c r="W33" s="22"/>
    </row>
    <row r="34" spans="2:20" s="6" customFormat="1" ht="12.75">
      <c r="B34" s="13"/>
      <c r="E34" s="12"/>
      <c r="G34" s="13"/>
      <c r="J34" s="12"/>
      <c r="L34" s="13"/>
      <c r="O34" s="12"/>
      <c r="Q34" s="13"/>
      <c r="T34" s="12"/>
    </row>
    <row r="35" spans="1:20" s="6" customFormat="1" ht="12.75">
      <c r="A35" s="26" t="s">
        <v>11</v>
      </c>
      <c r="B35" s="15" t="s">
        <v>12</v>
      </c>
      <c r="C35" s="16" t="s">
        <v>13</v>
      </c>
      <c r="D35" s="16" t="s">
        <v>14</v>
      </c>
      <c r="E35" s="14" t="s">
        <v>15</v>
      </c>
      <c r="G35" s="15" t="s">
        <v>12</v>
      </c>
      <c r="H35" s="16" t="s">
        <v>13</v>
      </c>
      <c r="I35" s="16" t="s">
        <v>14</v>
      </c>
      <c r="J35" s="14" t="s">
        <v>15</v>
      </c>
      <c r="L35" s="15" t="s">
        <v>12</v>
      </c>
      <c r="M35" s="16" t="s">
        <v>13</v>
      </c>
      <c r="N35" s="16" t="s">
        <v>14</v>
      </c>
      <c r="O35" s="14" t="s">
        <v>15</v>
      </c>
      <c r="Q35" s="15" t="s">
        <v>12</v>
      </c>
      <c r="R35" s="16" t="s">
        <v>13</v>
      </c>
      <c r="S35" s="16" t="s">
        <v>14</v>
      </c>
      <c r="T35" s="14" t="s">
        <v>15</v>
      </c>
    </row>
    <row r="36" spans="1:20" s="6" customFormat="1" ht="12.75">
      <c r="A36" s="6" t="s">
        <v>16</v>
      </c>
      <c r="B36" s="13">
        <f>IF(MOD((B2-C1),10)&lt;5,1,0)*P3+IF(MOD((D2-C1),10)&lt;5,1,0)*R3+IF(MOD((C2-C1+5),10)&lt;5,1,0)*Q4</f>
        <v>0</v>
      </c>
      <c r="C36" s="6">
        <f>ROUND((B2-C1)/10,0)*P3+ROUND((D2-C1)/10,0)*R3+ROUND((C2-C1+5)/10,0)*Q4</f>
        <v>0</v>
      </c>
      <c r="D36" s="6">
        <f>5*B36+10*C36</f>
        <v>0</v>
      </c>
      <c r="E36" s="12">
        <f>B36+C36</f>
        <v>0</v>
      </c>
      <c r="G36" s="13">
        <f>IF(MOD((D2-C1),10)&lt;5,1,0)*R3+IF(MOD((C2-C1+5),10)&lt;5,1,0)*Q4</f>
        <v>0</v>
      </c>
      <c r="H36" s="6">
        <f>ROUND((D2-C1)/10,0)*R3+ROUND((C2-C1+5)/10,0)*Q4</f>
        <v>0</v>
      </c>
      <c r="I36" s="6">
        <f>5*G36+10*H36</f>
        <v>0</v>
      </c>
      <c r="J36" s="12">
        <f>G36+H36</f>
        <v>0</v>
      </c>
      <c r="L36" s="13">
        <f>IF(MOD((B2-C1),10)&lt;5,1,0)*P3+IF(MOD((C2-C1+5),10)&lt;5,1,0)*Q4</f>
        <v>0</v>
      </c>
      <c r="M36" s="6">
        <f>ROUND((B2-C1)/10,0)*P3+ROUND((C2-C1+5)/10,0)*Q4</f>
        <v>0</v>
      </c>
      <c r="N36" s="6">
        <f>5*L36+10*M36</f>
        <v>0</v>
      </c>
      <c r="O36" s="12">
        <f>L36+M36</f>
        <v>0</v>
      </c>
      <c r="Q36" s="13">
        <f>IF(MOD((B2-C1),10)&lt;5,1,0)*P3+IF(MOD((D2-C1),10)&lt;5,1,0)*R3</f>
        <v>0</v>
      </c>
      <c r="R36" s="6">
        <f>ROUND((B2-C1)/10,0)*P3+ROUND((D2-C1)/10,0)*R3</f>
        <v>0</v>
      </c>
      <c r="S36" s="6">
        <f>5*Q36+10*R36</f>
        <v>0</v>
      </c>
      <c r="T36" s="12">
        <f>Q36+R36</f>
        <v>0</v>
      </c>
    </row>
    <row r="37" spans="1:23" s="6" customFormat="1" ht="12.75">
      <c r="A37" s="6" t="s">
        <v>17</v>
      </c>
      <c r="B37" s="13">
        <f>IF(MOD((B2-C1),10)&lt;5,1,0)*P3+IF(MOD((D2-C1),10)&lt;5,1,0)*R3+IF(MOD((C2-C1+5),10)&lt;5,1,0)*Q4</f>
        <v>0</v>
      </c>
      <c r="C37" s="6">
        <f>ROUND((B2-C1)/10,0)*P3+ROUND((D2-C1)/10,0)*R3+ROUND((C2-C1+5)/10,0)*Q4</f>
        <v>0</v>
      </c>
      <c r="D37" s="6">
        <f>5*B37+10*C37</f>
        <v>0</v>
      </c>
      <c r="E37" s="12">
        <f>B37+C37</f>
        <v>0</v>
      </c>
      <c r="G37" s="13">
        <f>IF(MOD((D2-C1),10)&lt;5,1,0)*R3+IF(MOD((C2-C1+5),10)&lt;5,1,0)*Q4</f>
        <v>0</v>
      </c>
      <c r="H37" s="6">
        <f>ROUND((D2-C1)/10,0)*R3+ROUND((C2-C1+5)/10,0)*Q4</f>
        <v>0</v>
      </c>
      <c r="I37" s="6">
        <f>5*G37+10*H37</f>
        <v>0</v>
      </c>
      <c r="J37" s="12">
        <f>G37+H37</f>
        <v>0</v>
      </c>
      <c r="L37" s="13">
        <f>IF(MOD((B2-C1),10)&lt;5,1,0)*P3+IF(MOD((C2-C1+5),10)&lt;5,1,0)*Q4</f>
        <v>0</v>
      </c>
      <c r="M37" s="6">
        <f>ROUND((B2-C1)/10,0)*P3+ROUND((C2-C1+5)/10,0)*Q4</f>
        <v>0</v>
      </c>
      <c r="N37" s="6">
        <f>5*L37+10*M37</f>
        <v>0</v>
      </c>
      <c r="O37" s="12">
        <f>L37+M37</f>
        <v>0</v>
      </c>
      <c r="Q37" s="13">
        <f>IF(MOD((B2-C1),10)&lt;5,1,0)*P3+IF(MOD((D2-C1),10)&lt;5,1,0)*R3</f>
        <v>0</v>
      </c>
      <c r="R37" s="6">
        <f>ROUND((B2-C1)/10,0)*P3+ROUND((D2-C1)/10,0)*R3</f>
        <v>0</v>
      </c>
      <c r="S37" s="6">
        <f>5*Q37+10*R37</f>
        <v>0</v>
      </c>
      <c r="T37" s="12">
        <f>Q37+R37</f>
        <v>0</v>
      </c>
      <c r="W37" s="21"/>
    </row>
    <row r="38" spans="1:20" s="6" customFormat="1" ht="12.75">
      <c r="A38" s="6" t="s">
        <v>18</v>
      </c>
      <c r="B38" s="13"/>
      <c r="E38" s="12"/>
      <c r="G38" s="13">
        <f>IF(MOD((D2-C1-5*P3),10)&lt;5,1,0)*IF(P3,R2,R3)+IF(MOD((C2-C1+5-5*P3),10)&lt;5,1,0)*IF(P3,Q3,Q4)</f>
        <v>0</v>
      </c>
      <c r="H38" s="6">
        <f>ROUND((D2-C1-5*P3)/10,0)*IF(P3,R2,R3)+ROUND((C2-C1+5-5*P3)/10,0)*IF(P3,Q3,Q4)</f>
        <v>0</v>
      </c>
      <c r="I38" s="6">
        <f>5*G38+10*H38</f>
        <v>0</v>
      </c>
      <c r="J38" s="12">
        <f>G38+H38</f>
        <v>0</v>
      </c>
      <c r="L38" s="13">
        <f>IF(MOD((B2-C1),10)&lt;5,1,0)*P3+IF(MOD((C2-C1+5-5*R3),10)&lt;5,1,0)*IF(R3,Q3,Q4)</f>
        <v>0</v>
      </c>
      <c r="M38" s="6">
        <f>ROUND((B2-C1)/10,0)*P3+ROUND((C2-C1+5-5*R3)/10,0)*IF(R3,Q3,Q4)</f>
        <v>0</v>
      </c>
      <c r="N38" s="6">
        <f>5*L38+10*M38</f>
        <v>0</v>
      </c>
      <c r="O38" s="12">
        <f>L38+M38</f>
        <v>0</v>
      </c>
      <c r="Q38" s="13">
        <f>IF(MOD((B2-C1),10)&lt;5,1,0)*P3+IF(MOD((D2-C1),10)&lt;5,1,0)*R3</f>
        <v>0</v>
      </c>
      <c r="R38" s="6">
        <f>ROUND((B2-C1)/10,0)*P3+ROUND((D2-C1)/10,0)*R3</f>
        <v>0</v>
      </c>
      <c r="S38" s="6">
        <f>5*Q38+10*R38</f>
        <v>0</v>
      </c>
      <c r="T38" s="12">
        <f>Q38+R38</f>
        <v>0</v>
      </c>
    </row>
    <row r="39" spans="1:20" s="6" customFormat="1" ht="12.75">
      <c r="A39" s="6" t="s">
        <v>19</v>
      </c>
      <c r="B39" s="13"/>
      <c r="E39" s="12"/>
      <c r="G39" s="13">
        <f>IF(MOD((D2-C1-5*P3),10)&lt;5,1,0)*IF(P3,R2,R3)+IF(MOD((C2-C1+5-5*P3),10)&lt;5,1,0)*IF(P3,Q3,Q4)</f>
        <v>0</v>
      </c>
      <c r="H39" s="6">
        <f>ROUND((D2-C1-5*P3)/10,0)*IF(P3,R2,R3)+ROUND((C2-C1+5-5*P3)/10,0)*IF(P3,Q3,Q4)</f>
        <v>0</v>
      </c>
      <c r="I39" s="6">
        <f>5*G39+10*H39</f>
        <v>0</v>
      </c>
      <c r="J39" s="12">
        <f>G39+H39</f>
        <v>0</v>
      </c>
      <c r="L39" s="13">
        <f>IF(MOD((B2-C1),10)&lt;5,1,0)*P3+IF(MOD((C2-C1+5-5*R3),10)&lt;5,1,0)*IF(R3,Q3,Q4)</f>
        <v>0</v>
      </c>
      <c r="M39" s="6">
        <f>ROUND((B2-C1)/10,0)*P3+ROUND((C2-C1+5-5*R3)/10,0)*IF(R3,Q3,Q4)</f>
        <v>0</v>
      </c>
      <c r="N39" s="6">
        <f>5*L39+10*M39</f>
        <v>0</v>
      </c>
      <c r="O39" s="12">
        <f>L39+M39</f>
        <v>0</v>
      </c>
      <c r="Q39" s="13">
        <f>IF(MOD((B2-C1),10)&lt;5,1,0)*P3+IF(MOD((D2-C1),10)&lt;5,1,0)*R3</f>
        <v>0</v>
      </c>
      <c r="R39" s="6">
        <f>ROUND((B2-C1)/10,0)*P3+ROUND((D2-C1)/10,0)*R3</f>
        <v>0</v>
      </c>
      <c r="S39" s="6">
        <f>5*Q39+10*R39</f>
        <v>0</v>
      </c>
      <c r="T39" s="12">
        <f>Q39+R39</f>
        <v>0</v>
      </c>
    </row>
    <row r="40" spans="1:23" s="6" customFormat="1" ht="12.75">
      <c r="A40" s="26" t="s">
        <v>25</v>
      </c>
      <c r="B40" s="18">
        <f>SUM(B36:B39)</f>
        <v>0</v>
      </c>
      <c r="C40" s="19">
        <f>SUM(C36:C39)</f>
        <v>0</v>
      </c>
      <c r="D40" s="19">
        <f>SUM(D36:D39)</f>
        <v>0</v>
      </c>
      <c r="E40" s="17">
        <f>SUM(E36:E39)</f>
        <v>0</v>
      </c>
      <c r="G40" s="18">
        <f>SUM(G36:G39)</f>
        <v>0</v>
      </c>
      <c r="H40" s="19">
        <f>SUM(H36:H39)</f>
        <v>0</v>
      </c>
      <c r="I40" s="19">
        <f>SUM(I36:I39)</f>
        <v>0</v>
      </c>
      <c r="J40" s="17">
        <f>SUM(J36:J39)</f>
        <v>0</v>
      </c>
      <c r="L40" s="18">
        <f>SUM(L36:L39)</f>
        <v>0</v>
      </c>
      <c r="M40" s="19">
        <f>SUM(M36:M39)</f>
        <v>0</v>
      </c>
      <c r="N40" s="19">
        <f>SUM(N36:N39)</f>
        <v>0</v>
      </c>
      <c r="O40" s="17">
        <f>SUM(O36:O39)</f>
        <v>0</v>
      </c>
      <c r="Q40" s="18">
        <f>SUM(Q36:Q39)</f>
        <v>0</v>
      </c>
      <c r="R40" s="19">
        <f>SUM(R36:R39)</f>
        <v>0</v>
      </c>
      <c r="S40" s="19">
        <f>SUM(S36:S39)</f>
        <v>0</v>
      </c>
      <c r="T40" s="17">
        <f>SUM(T36:T39)</f>
        <v>0</v>
      </c>
      <c r="W40" s="22"/>
    </row>
    <row r="41" spans="1:20" s="6" customFormat="1" ht="12.75">
      <c r="A41" s="26" t="s">
        <v>21</v>
      </c>
      <c r="E41" s="6">
        <f>E40/2</f>
        <v>0</v>
      </c>
      <c r="I41" s="20"/>
      <c r="J41" s="6">
        <f>J40/4</f>
        <v>0</v>
      </c>
      <c r="O41" s="6">
        <f>O40/4</f>
        <v>0</v>
      </c>
      <c r="T41" s="6">
        <f>T40/4</f>
        <v>0</v>
      </c>
    </row>
    <row r="42" spans="1:2" s="6" customFormat="1" ht="12.75">
      <c r="A42" s="6" t="s">
        <v>22</v>
      </c>
      <c r="B42" s="23">
        <f>(D40+I40+N40+S40)/14</f>
        <v>0</v>
      </c>
    </row>
    <row r="43" spans="1:2" s="6" customFormat="1" ht="12.75">
      <c r="A43" s="6" t="s">
        <v>23</v>
      </c>
      <c r="B43" s="23">
        <f>(E40+J40+O40+T40)/14</f>
        <v>0</v>
      </c>
    </row>
    <row r="44" spans="1:20" s="6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="6" customFormat="1" ht="12.75">
      <c r="A45" s="25" t="s">
        <v>27</v>
      </c>
    </row>
    <row r="46" spans="1:20" s="6" customFormat="1" ht="12.75">
      <c r="A46" s="6" t="s">
        <v>6</v>
      </c>
      <c r="B46" s="10" t="s">
        <v>7</v>
      </c>
      <c r="C46" s="11"/>
      <c r="D46" s="11"/>
      <c r="E46" s="9"/>
      <c r="G46" s="10" t="s">
        <v>8</v>
      </c>
      <c r="H46" s="11"/>
      <c r="I46" s="11"/>
      <c r="J46" s="9"/>
      <c r="L46" s="10" t="s">
        <v>9</v>
      </c>
      <c r="M46" s="11"/>
      <c r="N46" s="11"/>
      <c r="O46" s="9"/>
      <c r="Q46" s="10" t="s">
        <v>10</v>
      </c>
      <c r="R46" s="11"/>
      <c r="S46" s="11"/>
      <c r="T46" s="9"/>
    </row>
    <row r="47" spans="2:20" s="6" customFormat="1" ht="12.75">
      <c r="B47" s="13"/>
      <c r="E47" s="12"/>
      <c r="G47" s="13"/>
      <c r="J47" s="12"/>
      <c r="L47" s="13"/>
      <c r="O47" s="12"/>
      <c r="Q47" s="13"/>
      <c r="T47" s="12"/>
    </row>
    <row r="48" spans="1:20" s="6" customFormat="1" ht="12.75">
      <c r="A48" s="26" t="s">
        <v>11</v>
      </c>
      <c r="B48" s="15" t="s">
        <v>12</v>
      </c>
      <c r="C48" s="16" t="s">
        <v>13</v>
      </c>
      <c r="D48" s="16" t="s">
        <v>14</v>
      </c>
      <c r="E48" s="14" t="s">
        <v>15</v>
      </c>
      <c r="G48" s="15" t="s">
        <v>12</v>
      </c>
      <c r="H48" s="16" t="s">
        <v>13</v>
      </c>
      <c r="I48" s="16" t="s">
        <v>14</v>
      </c>
      <c r="J48" s="14" t="s">
        <v>15</v>
      </c>
      <c r="L48" s="15" t="s">
        <v>12</v>
      </c>
      <c r="M48" s="16" t="s">
        <v>13</v>
      </c>
      <c r="N48" s="16" t="s">
        <v>14</v>
      </c>
      <c r="O48" s="14" t="s">
        <v>15</v>
      </c>
      <c r="Q48" s="15" t="s">
        <v>12</v>
      </c>
      <c r="R48" s="16" t="s">
        <v>13</v>
      </c>
      <c r="S48" s="16" t="s">
        <v>14</v>
      </c>
      <c r="T48" s="14" t="s">
        <v>15</v>
      </c>
    </row>
    <row r="49" spans="1:20" ht="12.75">
      <c r="A49" s="6" t="s">
        <v>16</v>
      </c>
      <c r="B49" s="13">
        <f>IF(MOD((D2-C1),10)&lt;5,1,0)*R3+IF(MOD((B2-C1),10)&lt;5,1,0)*P3+IF(MOD((C2-C1+5),10)&lt;5,1,0)*Q4</f>
        <v>0</v>
      </c>
      <c r="C49" s="6">
        <f>ROUND((D2-C1)/10,0)*R3+ROUND((B2-C1)/10,0)*P3+ROUND((C2-C1+5)/10,0)*Q4</f>
        <v>0</v>
      </c>
      <c r="D49" s="6">
        <f>5*B49+10*C49</f>
        <v>0</v>
      </c>
      <c r="E49" s="12">
        <f>B49+C49</f>
        <v>0</v>
      </c>
      <c r="G49" s="13">
        <f>IF(MOD((B2-C1),10)&lt;5,1,0)*P3+IF(MOD((C2-C1+5),10)&lt;5,1,0)*Q4</f>
        <v>0</v>
      </c>
      <c r="H49" s="6">
        <f>ROUND((B2-C1)/10,0)*P3+ROUND((C2-C1+5)/10,0)*Q4</f>
        <v>0</v>
      </c>
      <c r="I49" s="6">
        <f>5*G49+10*H49</f>
        <v>0</v>
      </c>
      <c r="J49" s="12">
        <f>G49+H49</f>
        <v>0</v>
      </c>
      <c r="L49" s="13">
        <f>IF(MOD((D2-C1),10)&lt;5,1,0)*R3+IF(MOD((C2-C1+5),10)&lt;5,1,0)*Q4</f>
        <v>0</v>
      </c>
      <c r="M49" s="6">
        <f>ROUND((D2-C1)/10,0)*R3+ROUND((C2-C1+5)/10,0)*Q4</f>
        <v>0</v>
      </c>
      <c r="N49" s="6">
        <f>5*L49+10*M49</f>
        <v>0</v>
      </c>
      <c r="O49" s="12">
        <f>L49+M49</f>
        <v>0</v>
      </c>
      <c r="Q49" s="13">
        <f>IF(MOD((D2-C1),10)&lt;5,1,0)*R3+IF(MOD((B2-C1),10)&lt;5,1,0)*P3</f>
        <v>0</v>
      </c>
      <c r="R49" s="6">
        <f>ROUND((D2-C1)/10,0)*R3+ROUND((B2-C1)/10,0)*P3</f>
        <v>0</v>
      </c>
      <c r="S49" s="6">
        <f>5*Q49+10*R49</f>
        <v>0</v>
      </c>
      <c r="T49" s="12">
        <f>Q49+R49</f>
        <v>0</v>
      </c>
    </row>
    <row r="50" spans="1:20" ht="12.75">
      <c r="A50" s="6" t="s">
        <v>17</v>
      </c>
      <c r="B50" s="13">
        <f>IF(MOD((D2-C1),10)&lt;5,1,0)*R3+IF(MOD((B2-C1),10)&lt;5,1,0)*P3+IF(MOD((C2-C1+5),10)&lt;5,1,0)*Q4</f>
        <v>0</v>
      </c>
      <c r="C50" s="6">
        <f>ROUND((D2-C1)/10,0)*R3+ROUND((B2-C1)/10,0)*P3+ROUND((C2-C1+5)/10,0)*Q4</f>
        <v>0</v>
      </c>
      <c r="D50" s="6">
        <f>5*B50+10*C50</f>
        <v>0</v>
      </c>
      <c r="E50" s="12">
        <f>B50+C50</f>
        <v>0</v>
      </c>
      <c r="G50" s="13">
        <f>IF(MOD((B2-C1),10)&lt;5,1,0)*P3+IF(MOD((C2-C1+5),10)&lt;5,1,0)*Q4</f>
        <v>0</v>
      </c>
      <c r="H50" s="6">
        <f>ROUND((B2-C1)/10,0)*P3+ROUND((C2-C1+5)/10,0)*Q4</f>
        <v>0</v>
      </c>
      <c r="I50" s="6">
        <f>5*G50+10*H50</f>
        <v>0</v>
      </c>
      <c r="J50" s="12">
        <f>G50+H50</f>
        <v>0</v>
      </c>
      <c r="L50" s="13">
        <f>IF(MOD((D2-C1),10)&lt;5,1,0)*R3+IF(MOD((C2-C1+5),10)&lt;5,1,0)*Q4</f>
        <v>0</v>
      </c>
      <c r="M50" s="6">
        <f>ROUND((D2-C1)/10,0)*R3+ROUND((C2-C1+5)/10,0)*Q4</f>
        <v>0</v>
      </c>
      <c r="N50" s="6">
        <f>5*L50+10*M50</f>
        <v>0</v>
      </c>
      <c r="O50" s="12">
        <f>L50+M50</f>
        <v>0</v>
      </c>
      <c r="Q50" s="13">
        <f>IF(MOD((D2-C1),10)&lt;5,1,0)*R3+IF(MOD((B2-C1),10)&lt;5,1,0)*P3</f>
        <v>0</v>
      </c>
      <c r="R50" s="6">
        <f>ROUND((D2-C1)/10,0)*R3+ROUND((B2-C1)/10,0)*P3</f>
        <v>0</v>
      </c>
      <c r="S50" s="6">
        <f>5*Q50+10*R50</f>
        <v>0</v>
      </c>
      <c r="T50" s="12">
        <f>Q50+R50</f>
        <v>0</v>
      </c>
    </row>
    <row r="51" spans="1:20" ht="12.75">
      <c r="A51" s="6" t="s">
        <v>18</v>
      </c>
      <c r="B51" s="13"/>
      <c r="C51" s="6"/>
      <c r="D51" s="6"/>
      <c r="E51" s="12"/>
      <c r="G51" s="13">
        <f>IF(MOD((B2-C1-5*R3),10)&lt;5,1,0)*IF(R3,P2,P3)+IF(MOD((C2-C1+5-5*R3),10)&lt;5,1,0)*IF(R3,Q3,Q4)</f>
        <v>0</v>
      </c>
      <c r="H51" s="6">
        <f>ROUND((B2-C1-5*R3)/10,0)*IF(R3,P2,P3)+ROUND((C2-C1+5-5*R3)/10,0)*IF(R3,Q3,Q4)</f>
        <v>0</v>
      </c>
      <c r="I51" s="6">
        <f>5*G51+10*H51</f>
        <v>0</v>
      </c>
      <c r="J51" s="12">
        <f>G51+H51</f>
        <v>0</v>
      </c>
      <c r="L51" s="13">
        <f>IF(MOD((D2-C1),10)&lt;5,1,0)*R3+IF(MOD((C2-C1),10)&lt;5,1,0)*IF(P3,Q3,Q4)</f>
        <v>0</v>
      </c>
      <c r="M51" s="6">
        <f>ROUND((D2-C1)/10,0)*R3+ROUND((C2-C1+5-5*P3)/10,0)*IF(P3,Q3,Q4)</f>
        <v>0</v>
      </c>
      <c r="N51" s="6">
        <f>5*L51+10*M51</f>
        <v>0</v>
      </c>
      <c r="O51" s="12">
        <f>L51+M51</f>
        <v>0</v>
      </c>
      <c r="Q51" s="13">
        <f>IF(MOD((D2-C1),10)&lt;5,1,0)*R3+IF(MOD((B2-C1),10)&lt;5,1,0)*P3</f>
        <v>0</v>
      </c>
      <c r="R51" s="6">
        <f>ROUND((D2-C1)/10,0)*R3+ROUND((B2-C1)/10,0)*P3</f>
        <v>0</v>
      </c>
      <c r="S51" s="6">
        <f>5*Q51+10*R51</f>
        <v>0</v>
      </c>
      <c r="T51" s="12">
        <f>Q51+R51</f>
        <v>0</v>
      </c>
    </row>
    <row r="52" spans="1:20" ht="12.75">
      <c r="A52" s="6" t="s">
        <v>19</v>
      </c>
      <c r="B52" s="13"/>
      <c r="C52" s="6"/>
      <c r="D52" s="6"/>
      <c r="E52" s="12"/>
      <c r="G52" s="13">
        <f>IF(MOD((B2-C1-5*R3),10)&lt;5,1,0)*IF(R3,P2,P3)+IF(MOD((C2-C1+5-5*R3),10)&lt;5,1,0)*IF(R3,Q3,Q4)</f>
        <v>0</v>
      </c>
      <c r="H52" s="6">
        <f>ROUND((B2-C1-5*R3)/10,0)*IF(R3,P2,P3)+ROUND((C2-C1+5-5*R3)/10,0)*IF(R3,Q3,Q4)</f>
        <v>0</v>
      </c>
      <c r="I52" s="6">
        <f>5*G52+10*H52</f>
        <v>0</v>
      </c>
      <c r="J52" s="12">
        <f>G52+H52</f>
        <v>0</v>
      </c>
      <c r="L52" s="13">
        <f>IF(MOD((D2-C1),10)&lt;5,1,0)*R3+IF(MOD((C2-C1),10)&lt;5,1,0)*IF(P3,Q3,Q4)</f>
        <v>0</v>
      </c>
      <c r="M52" s="6">
        <f>ROUND((D2-C1)/10,0)*R3+ROUND((C2-C1+5-5*P3)/10,0)*IF(P3,Q3,Q4)</f>
        <v>0</v>
      </c>
      <c r="N52" s="6">
        <f>5*L52+10*M52</f>
        <v>0</v>
      </c>
      <c r="O52" s="12">
        <f>L52+M52</f>
        <v>0</v>
      </c>
      <c r="Q52" s="13">
        <f>IF(MOD((D2-C1),10)&lt;5,1,0)*R3+IF(MOD((B2-C1),10)&lt;5,1,0)*P3</f>
        <v>0</v>
      </c>
      <c r="R52" s="6">
        <f>ROUND((D2-C1)/10,0)*R3+ROUND((B2-C1)/10,0)*P3</f>
        <v>0</v>
      </c>
      <c r="S52" s="6">
        <f>5*Q52+10*R52</f>
        <v>0</v>
      </c>
      <c r="T52" s="12">
        <f>Q52+R52</f>
        <v>0</v>
      </c>
    </row>
    <row r="53" spans="1:20" ht="12.75">
      <c r="A53" s="26" t="s">
        <v>25</v>
      </c>
      <c r="B53" s="18">
        <f>SUM(B49:B52)</f>
        <v>0</v>
      </c>
      <c r="C53" s="19">
        <f>SUM(C49:C52)</f>
        <v>0</v>
      </c>
      <c r="D53" s="19">
        <f>SUM(D49:D52)</f>
        <v>0</v>
      </c>
      <c r="E53" s="17">
        <f>SUM(E49:E52)</f>
        <v>0</v>
      </c>
      <c r="G53" s="18">
        <f>SUM(G49:G52)</f>
        <v>0</v>
      </c>
      <c r="H53" s="19">
        <f>SUM(H49:H52)</f>
        <v>0</v>
      </c>
      <c r="I53" s="19">
        <f>SUM(I49:I52)</f>
        <v>0</v>
      </c>
      <c r="J53" s="17">
        <f>SUM(J49:J52)</f>
        <v>0</v>
      </c>
      <c r="L53" s="18">
        <f>SUM(L49:L52)</f>
        <v>0</v>
      </c>
      <c r="M53" s="19">
        <f>SUM(M49:M52)</f>
        <v>0</v>
      </c>
      <c r="N53" s="19">
        <f>SUM(N49:N52)</f>
        <v>0</v>
      </c>
      <c r="O53" s="17">
        <f>SUM(O49:O52)</f>
        <v>0</v>
      </c>
      <c r="Q53" s="18">
        <f>SUM(Q49:Q52)</f>
        <v>0</v>
      </c>
      <c r="R53" s="19">
        <f>SUM(R49:R52)</f>
        <v>0</v>
      </c>
      <c r="S53" s="19">
        <f>SUM(S49:S52)</f>
        <v>0</v>
      </c>
      <c r="T53" s="17">
        <f>SUM(T49:T52)</f>
        <v>0</v>
      </c>
    </row>
    <row r="54" spans="1:20" ht="12.75">
      <c r="A54" s="26" t="s">
        <v>21</v>
      </c>
      <c r="B54" s="6"/>
      <c r="C54" s="6"/>
      <c r="D54" s="6"/>
      <c r="E54" s="6">
        <f>E53/2</f>
        <v>0</v>
      </c>
      <c r="I54" s="20"/>
      <c r="J54" s="6">
        <f>J53/4</f>
        <v>0</v>
      </c>
      <c r="O54" s="6">
        <f>O53/4</f>
        <v>0</v>
      </c>
      <c r="T54" s="6">
        <f>T53/4</f>
        <v>0</v>
      </c>
    </row>
    <row r="55" spans="1:4" ht="12.75">
      <c r="A55" s="6" t="s">
        <v>22</v>
      </c>
      <c r="B55" s="23">
        <f>(D53+I53+N53+S53)/14</f>
        <v>0</v>
      </c>
      <c r="C55" s="6"/>
      <c r="D55" s="6"/>
    </row>
    <row r="56" spans="1:4" ht="12.75">
      <c r="A56" s="6" t="s">
        <v>23</v>
      </c>
      <c r="B56" s="23">
        <f>(E53+J53+O53+T53)/14</f>
        <v>0</v>
      </c>
      <c r="C56" s="6"/>
      <c r="D56" s="6"/>
    </row>
    <row r="57" spans="1:20" ht="12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4" ht="12.75">
      <c r="A58" s="25" t="s">
        <v>28</v>
      </c>
      <c r="B58" s="6"/>
      <c r="C58" s="6"/>
      <c r="D58" s="6"/>
    </row>
    <row r="59" spans="1:20" ht="12.75">
      <c r="A59" s="6" t="s">
        <v>6</v>
      </c>
      <c r="B59" s="10" t="s">
        <v>7</v>
      </c>
      <c r="C59" s="11"/>
      <c r="D59" s="11"/>
      <c r="E59" s="9"/>
      <c r="G59" s="10" t="s">
        <v>8</v>
      </c>
      <c r="H59" s="11"/>
      <c r="I59" s="11"/>
      <c r="J59" s="9"/>
      <c r="L59" s="10" t="s">
        <v>9</v>
      </c>
      <c r="M59" s="11"/>
      <c r="N59" s="11"/>
      <c r="O59" s="9"/>
      <c r="Q59" s="10" t="s">
        <v>10</v>
      </c>
      <c r="R59" s="11"/>
      <c r="S59" s="11"/>
      <c r="T59" s="9"/>
    </row>
    <row r="60" spans="1:20" ht="12.75">
      <c r="A60" s="6"/>
      <c r="B60" s="13"/>
      <c r="C60" s="6"/>
      <c r="D60" s="6"/>
      <c r="E60" s="12"/>
      <c r="G60" s="13"/>
      <c r="J60" s="12"/>
      <c r="L60" s="13"/>
      <c r="O60" s="12"/>
      <c r="Q60" s="13"/>
      <c r="T60" s="12"/>
    </row>
    <row r="61" spans="1:20" ht="12.75">
      <c r="A61" s="26" t="s">
        <v>11</v>
      </c>
      <c r="B61" s="15" t="s">
        <v>12</v>
      </c>
      <c r="C61" s="16" t="s">
        <v>13</v>
      </c>
      <c r="D61" s="16" t="s">
        <v>14</v>
      </c>
      <c r="E61" s="14" t="s">
        <v>15</v>
      </c>
      <c r="G61" s="15" t="s">
        <v>12</v>
      </c>
      <c r="H61" s="16" t="s">
        <v>13</v>
      </c>
      <c r="I61" s="16" t="s">
        <v>14</v>
      </c>
      <c r="J61" s="14" t="s">
        <v>15</v>
      </c>
      <c r="L61" s="15" t="s">
        <v>12</v>
      </c>
      <c r="M61" s="16" t="s">
        <v>13</v>
      </c>
      <c r="N61" s="16" t="s">
        <v>14</v>
      </c>
      <c r="O61" s="14" t="s">
        <v>15</v>
      </c>
      <c r="Q61" s="15" t="s">
        <v>12</v>
      </c>
      <c r="R61" s="16" t="s">
        <v>13</v>
      </c>
      <c r="S61" s="16" t="s">
        <v>14</v>
      </c>
      <c r="T61" s="14" t="s">
        <v>15</v>
      </c>
    </row>
    <row r="62" spans="1:20" ht="12.75">
      <c r="A62" s="6" t="s">
        <v>16</v>
      </c>
      <c r="B62" s="13">
        <f>IF(MOD((C2-C1+5),10)&lt;5,1,0)*Q4+IF(MOD((B2-C1),10)&lt;5,1,0)*P3+IF(MOD((D2-C1),10)&lt;5,1,0)*R3</f>
        <v>0</v>
      </c>
      <c r="C62" s="6">
        <f>ROUND((C2-C1+5)/10,0)*Q4+ROUND((B2-C1)/10,0)*P3+ROUND((D2-C1)/10,0)*R3</f>
        <v>0</v>
      </c>
      <c r="D62" s="6">
        <f>5*B62+10*C62</f>
        <v>0</v>
      </c>
      <c r="E62" s="12">
        <f>B62+C62</f>
        <v>0</v>
      </c>
      <c r="G62" s="13">
        <f>IF(MOD((B2-C1),10)&lt;5,1,0)*P3+IF(MOD((D2-C1),10)&lt;5,1,0)*R3</f>
        <v>0</v>
      </c>
      <c r="H62" s="6">
        <f>ROUND((B2-C1)/10,0)*P3+ROUND((D2-C1)/10,0)*R3</f>
        <v>0</v>
      </c>
      <c r="I62" s="6">
        <f aca="true" t="shared" si="0" ref="I62:I67">5*G62+10*H62</f>
        <v>0</v>
      </c>
      <c r="J62" s="12">
        <f aca="true" t="shared" si="1" ref="J62:J67">G62+H62</f>
        <v>0</v>
      </c>
      <c r="L62" s="13">
        <f>IF(MOD((C2-C1+5),10)&lt;5,1,0)*Q4+IF(MOD((D2-C1),10)&lt;5,1,0)*R3</f>
        <v>0</v>
      </c>
      <c r="M62" s="6">
        <f>ROUND((C2-C1+5)/10,0)*Q4+ROUND((D2-C1)/10,0)*R3</f>
        <v>0</v>
      </c>
      <c r="N62" s="6">
        <f aca="true" t="shared" si="2" ref="N62:N67">5*L62+10*M62</f>
        <v>0</v>
      </c>
      <c r="O62" s="12">
        <f aca="true" t="shared" si="3" ref="O62:O67">L62+M62</f>
        <v>0</v>
      </c>
      <c r="Q62" s="13">
        <f>IF(MOD((C2-C1+5),10)&lt;5,1,0)*Q4+IF(MOD((B2-C1),10)&lt;5,1,0)*P3</f>
        <v>0</v>
      </c>
      <c r="R62" s="6">
        <f>ROUND((C2-C1+5)/10,0)*Q4+ROUND((B2-C1)/10,0)*P3</f>
        <v>0</v>
      </c>
      <c r="S62" s="6">
        <f aca="true" t="shared" si="4" ref="S62:S67">5*Q62+10*R62</f>
        <v>0</v>
      </c>
      <c r="T62" s="12">
        <f aca="true" t="shared" si="5" ref="T62:T67">Q62+R62</f>
        <v>0</v>
      </c>
    </row>
    <row r="63" spans="1:20" ht="12.75">
      <c r="A63" s="6" t="s">
        <v>29</v>
      </c>
      <c r="B63" s="13">
        <f>IF(MOD((C2-C1+5),10)&lt;5,1,0)*Q4+IF(MOD((B2-C1+5),10)&lt;5,1,0)*P4+IF(MOD((D2-C1),10)&lt;5,1,0)*R3</f>
        <v>0</v>
      </c>
      <c r="C63" s="6">
        <f>ROUND((C2-C1+5)/10,0)*Q4+ROUND((B2-C1+5)/10,0)*P4+ROUND((D2-C1)/10,0)*R3</f>
        <v>0</v>
      </c>
      <c r="D63" s="6">
        <f>5*B63+10*C63</f>
        <v>0</v>
      </c>
      <c r="E63" s="12">
        <f>B63+C63</f>
        <v>0</v>
      </c>
      <c r="G63" s="13">
        <f>IF(MOD((B2-C1+5),10)&lt;5,1,0)*P4+IF(MOD((D2-C1),10)&lt;5,1,0)*R3</f>
        <v>0</v>
      </c>
      <c r="H63" s="6">
        <f>ROUND((B2-C1+5)/10,0)*P4+ROUND((D2-C1)/10,0)*R3</f>
        <v>0</v>
      </c>
      <c r="I63" s="6">
        <f t="shared" si="0"/>
        <v>0</v>
      </c>
      <c r="J63" s="12">
        <f t="shared" si="1"/>
        <v>0</v>
      </c>
      <c r="L63" s="13">
        <f>IF(MOD((C2-C1+5),10)&lt;5,1,0)*Q4+IF(MOD((D2-C1),10)&lt;5,1,0)*R3</f>
        <v>0</v>
      </c>
      <c r="M63" s="6">
        <f>ROUND((C2-C1+5)/10,0)*Q4+ROUND((D2-C1)/10,0)*R3</f>
        <v>0</v>
      </c>
      <c r="N63" s="6">
        <f t="shared" si="2"/>
        <v>0</v>
      </c>
      <c r="O63" s="12">
        <f t="shared" si="3"/>
        <v>0</v>
      </c>
      <c r="Q63" s="13">
        <f>IF(MOD((C2-C1+5),10)&lt;5,1,0)*Q4+IF(MOD((B2-C1+5),10)&lt;5,1,0)*P4</f>
        <v>0</v>
      </c>
      <c r="R63" s="6">
        <f>ROUND((C2-C1+5)/10,0)*Q4+ROUND((B2-C1+5)/10,0)*P4</f>
        <v>0</v>
      </c>
      <c r="S63" s="6">
        <f t="shared" si="4"/>
        <v>0</v>
      </c>
      <c r="T63" s="12">
        <f t="shared" si="5"/>
        <v>0</v>
      </c>
    </row>
    <row r="64" spans="1:20" ht="12.75">
      <c r="A64" s="6" t="s">
        <v>30</v>
      </c>
      <c r="B64" s="13">
        <f>IF(MOD((C2-C1+5),10)&lt;5,1,0)*Q4+IF(MOD((B2-C1),10)&lt;5,1,0)*P3+IF(MOD((D2-C1+5),10)&lt;5,1,0)*R4</f>
        <v>0</v>
      </c>
      <c r="C64" s="6">
        <f>ROUND((C2-C1+5)/10,0)*Q4+ROUND((B2-C1)/10,0)*P3+ROUND((D2-C1+5)/10,0)*R4</f>
        <v>0</v>
      </c>
      <c r="D64" s="6">
        <f>5*B64+10*C64</f>
        <v>0</v>
      </c>
      <c r="E64" s="12">
        <f>B64+C64</f>
        <v>0</v>
      </c>
      <c r="G64" s="13">
        <f>IF(MOD((B2-C1),10)&lt;5,1,0)*P3+IF(MOD((D2-C1+5),10)&lt;5,1,0)*R4</f>
        <v>0</v>
      </c>
      <c r="H64" s="6">
        <f>ROUND((B2-C1)/10,0)*P3+ROUND((D2-C1+5)/10,0)*R4</f>
        <v>0</v>
      </c>
      <c r="I64" s="6">
        <f t="shared" si="0"/>
        <v>0</v>
      </c>
      <c r="J64" s="12">
        <f t="shared" si="1"/>
        <v>0</v>
      </c>
      <c r="L64" s="13">
        <f>IF(MOD((C2-C1+5),10)&lt;5,1,0)*Q4+IF(MOD((D2-C1+5),10)&lt;5,1,0)*R4</f>
        <v>0</v>
      </c>
      <c r="M64" s="6">
        <f>ROUND((C2-C1+5)/10,0)*Q4+ROUND((D2-C1+5)/10,0)*R4</f>
        <v>0</v>
      </c>
      <c r="N64" s="6">
        <f t="shared" si="2"/>
        <v>0</v>
      </c>
      <c r="O64" s="12">
        <f t="shared" si="3"/>
        <v>0</v>
      </c>
      <c r="Q64" s="13">
        <f>IF(MOD((C2-C1+5),10)&lt;5,1,0)*Q4+IF(MOD((B2-C1),10)&lt;5,1,0)*P3</f>
        <v>0</v>
      </c>
      <c r="R64" s="6">
        <f>ROUND((C2-C1+5)/10,0)*Q4+ROUND((B2-C1)/10,0)*P3</f>
        <v>0</v>
      </c>
      <c r="S64" s="6">
        <f t="shared" si="4"/>
        <v>0</v>
      </c>
      <c r="T64" s="12">
        <f t="shared" si="5"/>
        <v>0</v>
      </c>
    </row>
    <row r="65" spans="1:20" ht="12.75">
      <c r="A65" s="6" t="s">
        <v>18</v>
      </c>
      <c r="B65" s="13"/>
      <c r="C65" s="6"/>
      <c r="D65" s="6"/>
      <c r="E65" s="12"/>
      <c r="G65" s="13">
        <f>IF(MOD((B2-C1-5*Q3),10)&lt;5,1,0)*IF(Q3,P2,P3)+IF(MOD((D2-C1-5*Q3),10)&lt;5,1,0)*IF(Q3,R2,R3)</f>
        <v>0</v>
      </c>
      <c r="H65" s="6">
        <f>ROUND((B2-C1-5*Q3)/10,0)*IF(Q3,P2,P3)+ROUND((D2-C1-5*Q3)/10,0)*IF(Q3,R2,R3)</f>
        <v>0</v>
      </c>
      <c r="I65" s="6">
        <f t="shared" si="0"/>
        <v>0</v>
      </c>
      <c r="J65" s="12">
        <f t="shared" si="1"/>
        <v>0</v>
      </c>
      <c r="L65" s="13">
        <f>IF(MOD((C2-C1+5),10)&lt;5,1,0)*Q4+IF(MOD((D2-C1-5*P3),10)&lt;5,1,0)*IF(P3,R2,R3)</f>
        <v>0</v>
      </c>
      <c r="M65" s="6">
        <f>ROUND((C2-C1+5)/10,0)*Q4+ROUND((D2-C1-5*P3)/10,0)*IF(P3,R2,R3)</f>
        <v>0</v>
      </c>
      <c r="N65" s="6">
        <f t="shared" si="2"/>
        <v>0</v>
      </c>
      <c r="O65" s="12">
        <f t="shared" si="3"/>
        <v>0</v>
      </c>
      <c r="Q65" s="13">
        <f>IF(MOD((C2-C1+5),10)&lt;5,1,0)*Q4+IF(MOD((B2-C1),10)&lt;5,1,0)*P3</f>
        <v>0</v>
      </c>
      <c r="R65" s="6">
        <f>ROUND((C2-C1+5)/10,0)*Q4+ROUND((B2-C1)/10,0)*P3</f>
        <v>0</v>
      </c>
      <c r="S65" s="6">
        <f t="shared" si="4"/>
        <v>0</v>
      </c>
      <c r="T65" s="12">
        <f t="shared" si="5"/>
        <v>0</v>
      </c>
    </row>
    <row r="66" spans="1:20" ht="12.75">
      <c r="A66" s="6" t="s">
        <v>31</v>
      </c>
      <c r="B66" s="13"/>
      <c r="C66" s="6"/>
      <c r="D66" s="6"/>
      <c r="E66" s="12"/>
      <c r="G66" s="13">
        <f>IF(MOD((B2-C1+5-5*Q3),10)&lt;5,1,0)*IF(Q3,P3,P4)+IF(MOD((D2-C1-5*Q3),10)&lt;5,1,0)*IF(Q3,R2,R3)</f>
        <v>0</v>
      </c>
      <c r="H66" s="6">
        <f>ROUND((B2-C1+5-5*Q3)/10,0)*IF(Q3,P3,P4)+ROUND((D2-C1-5*Q3)/10,0)*IF(Q3,R2,R3)</f>
        <v>0</v>
      </c>
      <c r="I66" s="6">
        <f t="shared" si="0"/>
        <v>0</v>
      </c>
      <c r="J66" s="12">
        <f t="shared" si="1"/>
        <v>0</v>
      </c>
      <c r="L66" s="13">
        <f>IF(MOD((C2-C1+5),10)&lt;5,1,0)*Q4+IF(MOD((D2-C1-5*P4),10)&lt;5,1,0)*IF(P4,R2,R3)</f>
        <v>0</v>
      </c>
      <c r="M66" s="6">
        <f>ROUND((C2-C1+5)/10,0)*Q4+ROUND((D2-C1-5*P4)/10,0)*IF(P4,R2,R3)</f>
        <v>0</v>
      </c>
      <c r="N66" s="6">
        <f t="shared" si="2"/>
        <v>0</v>
      </c>
      <c r="O66" s="12">
        <f t="shared" si="3"/>
        <v>0</v>
      </c>
      <c r="Q66" s="13">
        <f>IF(MOD((C2-C1+5),10)&lt;5,1,0)*Q4+IF(MOD((B2-C1+5),10)&lt;5,1,0)*P4</f>
        <v>0</v>
      </c>
      <c r="R66" s="6">
        <f>ROUND((C2-C1+5)/10,0)*Q4+ROUND((B2-C1+5)/10,0)*P4</f>
        <v>0</v>
      </c>
      <c r="S66" s="6">
        <f t="shared" si="4"/>
        <v>0</v>
      </c>
      <c r="T66" s="12">
        <f t="shared" si="5"/>
        <v>0</v>
      </c>
    </row>
    <row r="67" spans="1:20" ht="12.75">
      <c r="A67" s="6" t="s">
        <v>32</v>
      </c>
      <c r="B67" s="13"/>
      <c r="C67" s="6"/>
      <c r="D67" s="6"/>
      <c r="E67" s="12"/>
      <c r="G67" s="13">
        <f>IF(MOD((B2-C1-5*Q3),10)&lt;5,1,0)*IF(Q3,P2,P3)+IF(MOD((D2-C1+5-5*Q3),10)&lt;5,1,0)*IF(Q3,R3,R4)</f>
        <v>0</v>
      </c>
      <c r="H67" s="6">
        <f>ROUND((B2-C1-5)*Q3/10,0)*IF(Q3,P2,P3)+ROUND((D2-C1+5-5*Q3)/10,0)*IF(Q3,R3,R4)</f>
        <v>0</v>
      </c>
      <c r="I67" s="6">
        <f t="shared" si="0"/>
        <v>0</v>
      </c>
      <c r="J67" s="12">
        <f t="shared" si="1"/>
        <v>0</v>
      </c>
      <c r="L67" s="13">
        <f>IF(MOD((C2-C1+5),10)&lt;5,1,0)*Q4+IF(MOD((D2-C1+5-5*P3),10)&lt;5,1,0)*IF(P3,R3,R4)</f>
        <v>0</v>
      </c>
      <c r="M67" s="6">
        <f>ROUND((C2-C1+5)/10,0)*Q4+ROUND((D2-C1+5-5*P3)/10,0)*IF(P3,R3,R4)</f>
        <v>0</v>
      </c>
      <c r="N67" s="6">
        <f t="shared" si="2"/>
        <v>0</v>
      </c>
      <c r="O67" s="12">
        <f t="shared" si="3"/>
        <v>0</v>
      </c>
      <c r="Q67" s="13">
        <f>IF(MOD((C2-C1+5),10)&lt;5,1,0)*Q4+IF(MOD((B2-C1),10)&lt;5,1,0)*P3</f>
        <v>0</v>
      </c>
      <c r="R67" s="6">
        <f>ROUND((C2-C1+5)/10,0)*Q4+ROUND((B2-C1)/10,0)*P3</f>
        <v>0</v>
      </c>
      <c r="S67" s="6">
        <f t="shared" si="4"/>
        <v>0</v>
      </c>
      <c r="T67" s="12">
        <f t="shared" si="5"/>
        <v>0</v>
      </c>
    </row>
    <row r="68" spans="1:20" ht="12.75">
      <c r="A68" s="26" t="s">
        <v>25</v>
      </c>
      <c r="B68" s="18">
        <f>SUM(B62:B67)</f>
        <v>0</v>
      </c>
      <c r="C68" s="19">
        <f>SUM(C62:C67)</f>
        <v>0</v>
      </c>
      <c r="D68" s="19">
        <f>SUM(D62:D67)</f>
        <v>0</v>
      </c>
      <c r="E68" s="17">
        <f>SUM(E62:E67)</f>
        <v>0</v>
      </c>
      <c r="G68" s="18">
        <f>SUM(G62:G67)</f>
        <v>0</v>
      </c>
      <c r="H68" s="19">
        <f>SUM(H62:H67)</f>
        <v>0</v>
      </c>
      <c r="I68" s="19">
        <f>SUM(I62:I67)</f>
        <v>0</v>
      </c>
      <c r="J68" s="17">
        <f>SUM(J62:J67)</f>
        <v>0</v>
      </c>
      <c r="L68" s="18">
        <f>SUM(L62:L67)</f>
        <v>0</v>
      </c>
      <c r="M68" s="19">
        <f>SUM(M62:M67)</f>
        <v>0</v>
      </c>
      <c r="N68" s="19">
        <f>SUM(N62:N67)</f>
        <v>0</v>
      </c>
      <c r="O68" s="17">
        <f>SUM(O62:O67)</f>
        <v>0</v>
      </c>
      <c r="Q68" s="18">
        <f>SUM(Q62:Q67)</f>
        <v>0</v>
      </c>
      <c r="R68" s="19">
        <f>SUM(R62:R67)</f>
        <v>0</v>
      </c>
      <c r="S68" s="19">
        <f>SUM(S62:S67)</f>
        <v>0</v>
      </c>
      <c r="T68" s="17">
        <f>SUM(T62:T67)</f>
        <v>0</v>
      </c>
    </row>
    <row r="69" spans="1:20" ht="12.75">
      <c r="A69" s="26" t="s">
        <v>21</v>
      </c>
      <c r="B69" s="6"/>
      <c r="C69" s="6"/>
      <c r="D69" s="6"/>
      <c r="E69" s="6">
        <f>E68/3</f>
        <v>0</v>
      </c>
      <c r="I69" s="20"/>
      <c r="J69" s="6">
        <f>J68/6</f>
        <v>0</v>
      </c>
      <c r="O69" s="6">
        <f>O68/6</f>
        <v>0</v>
      </c>
      <c r="T69" s="6">
        <f>T68/6</f>
        <v>0</v>
      </c>
    </row>
    <row r="70" spans="1:20" ht="12.75">
      <c r="A70" s="27" t="s">
        <v>33</v>
      </c>
      <c r="B70" s="7"/>
      <c r="C70" s="7"/>
      <c r="D70" s="7"/>
      <c r="E70" s="7">
        <f>(E62+IF(E63&gt;E64,E63,E64))/2</f>
        <v>0</v>
      </c>
      <c r="F70" s="7"/>
      <c r="G70" s="7"/>
      <c r="H70" s="7"/>
      <c r="I70" s="7"/>
      <c r="J70" s="7">
        <f>(J62+IF(J63&gt;J64,J63,J64)+J65+IF(J66&gt;J67,J66,J67))/4</f>
        <v>0</v>
      </c>
      <c r="K70" s="7"/>
      <c r="L70" s="7"/>
      <c r="M70" s="7"/>
      <c r="N70" s="7"/>
      <c r="O70" s="7">
        <f>(O62+IF(O63&gt;O64,O63,O64)+O65+IF(O66&gt;O67,O66,O67))/4</f>
        <v>0</v>
      </c>
      <c r="P70" s="7"/>
      <c r="Q70" s="7"/>
      <c r="R70" s="7"/>
      <c r="S70" s="7"/>
      <c r="T70" s="7">
        <f>(T62+IF(T63&gt;T64,T63,T64)+T65+IF(T66&gt;T67,T66,T67))/4</f>
        <v>0</v>
      </c>
    </row>
    <row r="71" spans="1:4" ht="12.75">
      <c r="A71" s="6" t="s">
        <v>22</v>
      </c>
      <c r="B71" s="23">
        <f>(D68+I68+N68+S68)/21</f>
        <v>0</v>
      </c>
      <c r="C71" s="6"/>
      <c r="D71" s="6"/>
    </row>
    <row r="72" spans="1:4" ht="12.75">
      <c r="A72" s="6" t="s">
        <v>23</v>
      </c>
      <c r="B72" s="23">
        <f>(E68+J68+O68+T68)/21</f>
        <v>0</v>
      </c>
      <c r="C72" s="6"/>
      <c r="D72" s="6"/>
    </row>
    <row r="73" spans="1:20" ht="12.75">
      <c r="A73" s="27" t="s">
        <v>34</v>
      </c>
      <c r="B73" s="28">
        <f>(E62+IF(E63&gt;E64,E63,E64)+J62+IF(J63&gt;J64,J63,J64)+J65+IF(J66&gt;J67,J66,J67)+O62+IF(O63&gt;O64,O63,O64)+O65+IF(O66&gt;O67,O66,O67)+T62+IF(T63&gt;T64,T63,T64)+T65+IF(T66&gt;T67,T66,T67))/14</f>
        <v>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4" ht="12.75">
      <c r="A76" s="25" t="s">
        <v>35</v>
      </c>
      <c r="B76" s="6"/>
      <c r="C76" s="6"/>
      <c r="D76" s="6"/>
    </row>
    <row r="77" spans="1:20" ht="12.75">
      <c r="A77" s="6" t="s">
        <v>6</v>
      </c>
      <c r="B77" s="10" t="s">
        <v>7</v>
      </c>
      <c r="C77" s="11"/>
      <c r="D77" s="11"/>
      <c r="E77" s="9"/>
      <c r="G77" s="10" t="s">
        <v>8</v>
      </c>
      <c r="H77" s="11"/>
      <c r="I77" s="11"/>
      <c r="J77" s="9"/>
      <c r="L77" s="10" t="s">
        <v>9</v>
      </c>
      <c r="M77" s="11"/>
      <c r="N77" s="11"/>
      <c r="O77" s="9"/>
      <c r="Q77" s="10" t="s">
        <v>10</v>
      </c>
      <c r="R77" s="11"/>
      <c r="S77" s="11"/>
      <c r="T77" s="9"/>
    </row>
    <row r="78" spans="1:20" ht="12.75">
      <c r="A78" s="6"/>
      <c r="B78" s="13"/>
      <c r="C78" s="6"/>
      <c r="D78" s="6"/>
      <c r="E78" s="12"/>
      <c r="G78" s="13"/>
      <c r="J78" s="12"/>
      <c r="L78" s="13"/>
      <c r="O78" s="12"/>
      <c r="Q78" s="13"/>
      <c r="T78" s="12"/>
    </row>
    <row r="79" spans="1:20" ht="12.75">
      <c r="A79" s="26" t="s">
        <v>11</v>
      </c>
      <c r="B79" s="15" t="s">
        <v>12</v>
      </c>
      <c r="C79" s="16" t="s">
        <v>13</v>
      </c>
      <c r="D79" s="16" t="s">
        <v>14</v>
      </c>
      <c r="E79" s="14" t="s">
        <v>15</v>
      </c>
      <c r="G79" s="15" t="s">
        <v>12</v>
      </c>
      <c r="H79" s="16" t="s">
        <v>13</v>
      </c>
      <c r="I79" s="16" t="s">
        <v>14</v>
      </c>
      <c r="J79" s="14" t="s">
        <v>15</v>
      </c>
      <c r="L79" s="15" t="s">
        <v>12</v>
      </c>
      <c r="M79" s="16" t="s">
        <v>13</v>
      </c>
      <c r="N79" s="16" t="s">
        <v>14</v>
      </c>
      <c r="O79" s="14" t="s">
        <v>15</v>
      </c>
      <c r="Q79" s="15" t="s">
        <v>12</v>
      </c>
      <c r="R79" s="16" t="s">
        <v>13</v>
      </c>
      <c r="S79" s="16" t="s">
        <v>14</v>
      </c>
      <c r="T79" s="14" t="s">
        <v>15</v>
      </c>
    </row>
    <row r="80" spans="1:20" ht="12.75">
      <c r="A80" s="6" t="s">
        <v>16</v>
      </c>
      <c r="B80" s="13">
        <f>IF(MOD((C2-C1+5),10)&lt;5,1,0)*Q4+IF(MOD((D2-C1),10)&lt;5,1,0)*R3+IF(MOD((B2-C1),10)&lt;5,1,0)*P3</f>
        <v>0</v>
      </c>
      <c r="C80" s="6">
        <f>ROUND((C2-C1+5)/10,0)*Q4+ROUND((D2-C1)/10,0)*R3+ROUND((B2-C1)/10,0)*P3</f>
        <v>0</v>
      </c>
      <c r="D80" s="6">
        <f>5*B80+10*C80</f>
        <v>0</v>
      </c>
      <c r="E80" s="12">
        <f>B80+C80</f>
        <v>0</v>
      </c>
      <c r="G80" s="13">
        <f>IF(MOD((D2-C1),10)&lt;5,1,0)*R3+IF(MOD((B2-C1),10)&lt;5,1,0)*P3</f>
        <v>0</v>
      </c>
      <c r="H80" s="6">
        <f>ROUND((D2-C1)/10,0)*R3+ROUND((B2-C1)/10,0)*P3</f>
        <v>0</v>
      </c>
      <c r="I80" s="6">
        <f aca="true" t="shared" si="6" ref="I80:I85">5*G80+10*H80</f>
        <v>0</v>
      </c>
      <c r="J80" s="12">
        <f aca="true" t="shared" si="7" ref="J80:J85">G80+H80</f>
        <v>0</v>
      </c>
      <c r="L80" s="13">
        <f>IF(MOD((C2-C1+5),10)&lt;5,1,0)*Q4+IF(MOD((B2-C1),10)&lt;5,1,0)*P3</f>
        <v>0</v>
      </c>
      <c r="M80" s="6">
        <f>ROUND((C2-C1+5)/10,0)*Q4+ROUND((B2-C1)/10,0)*P3</f>
        <v>0</v>
      </c>
      <c r="N80" s="6">
        <f aca="true" t="shared" si="8" ref="N80:N85">5*L80+10*M80</f>
        <v>0</v>
      </c>
      <c r="O80" s="12">
        <f aca="true" t="shared" si="9" ref="O80:O85">L80+M80</f>
        <v>0</v>
      </c>
      <c r="Q80" s="13">
        <f>IF(MOD((C2-C1+5),10)&lt;5,1,0)*Q4+IF(MOD((D2-C1),10)&lt;5,1,0)*R3</f>
        <v>0</v>
      </c>
      <c r="R80" s="6">
        <f>ROUND((C2-C1+5)/10,0)*Q4+ROUND((D2-C1)/10,0)*R3</f>
        <v>0</v>
      </c>
      <c r="S80" s="6">
        <f aca="true" t="shared" si="10" ref="S80:S85">5*Q80+10*R80</f>
        <v>0</v>
      </c>
      <c r="T80" s="12">
        <f aca="true" t="shared" si="11" ref="T80:T85">Q80+R80</f>
        <v>0</v>
      </c>
    </row>
    <row r="81" spans="1:20" s="6" customFormat="1" ht="12.75">
      <c r="A81" s="6" t="s">
        <v>29</v>
      </c>
      <c r="B81" s="13">
        <f>IF(MOD((C2-C1+5),10)&lt;5,1,0)*Q4+IF(MOD((D2-C1),10)&lt;5,1,0)*R3+IF(MOD((B2-C1+5),10)&lt;5,1,0)*P4</f>
        <v>0</v>
      </c>
      <c r="C81" s="6">
        <f>ROUND((C2-C1+5)/10,0)*Q4+ROUND((D2-C1)/10,0)*R3+ROUND((B2-C1+5)/10,0)*P4</f>
        <v>0</v>
      </c>
      <c r="D81" s="6">
        <f>5*B81+10*C81</f>
        <v>0</v>
      </c>
      <c r="E81" s="12">
        <f>B81+C81</f>
        <v>0</v>
      </c>
      <c r="G81" s="13">
        <f>IF(MOD((D2-C1),10)&lt;5,1,0)*R3+IF(MOD((B2-C1+5),10)&lt;5,1,0)*P4</f>
        <v>0</v>
      </c>
      <c r="H81" s="6">
        <f>ROUND((D2-C1)/10,0)*R3+ROUND((B2-C1+5)/10,0)*P4</f>
        <v>0</v>
      </c>
      <c r="I81" s="6">
        <f t="shared" si="6"/>
        <v>0</v>
      </c>
      <c r="J81" s="12">
        <f t="shared" si="7"/>
        <v>0</v>
      </c>
      <c r="L81" s="13">
        <f>IF(MOD((C2-C1+5),10)&lt;5,1,0)*Q4+IF(MOD((B2-C1+5),10)&lt;5,1,0)*P4</f>
        <v>0</v>
      </c>
      <c r="M81" s="6">
        <f>ROUND((C2-C1+5)/10,0)*Q4+ROUND((B2-C1+5)/10,0)*P4</f>
        <v>0</v>
      </c>
      <c r="N81" s="6">
        <f t="shared" si="8"/>
        <v>0</v>
      </c>
      <c r="O81" s="12">
        <f t="shared" si="9"/>
        <v>0</v>
      </c>
      <c r="Q81" s="13">
        <f>IF(MOD((C2-C1+5),10)&lt;5,1,0)*Q4+IF(MOD((D2-C1),10)&lt;5,1,0)*R3</f>
        <v>0</v>
      </c>
      <c r="R81" s="6">
        <f>ROUND((C2-C1+5)/10,0)*Q4+ROUND((D2-C1)/10,0)*R3</f>
        <v>0</v>
      </c>
      <c r="S81" s="6">
        <f t="shared" si="10"/>
        <v>0</v>
      </c>
      <c r="T81" s="12">
        <f t="shared" si="11"/>
        <v>0</v>
      </c>
    </row>
    <row r="82" spans="1:20" s="6" customFormat="1" ht="12.75">
      <c r="A82" s="6" t="s">
        <v>30</v>
      </c>
      <c r="B82" s="13">
        <f>IF(MOD((C2-C1+5),10)&lt;5,1,0)*Q4+IF(MOD((D2-C1+5),10)&lt;5,1,0)*R4+IF(MOD((B2-C1),10)&lt;5,1,0)*P3</f>
        <v>0</v>
      </c>
      <c r="C82" s="6">
        <f>ROUND((C2-C1+5)/10,0)*Q4+ROUND((D2-C1+5)/10,0)*R4+ROUND((B2-C1)/10,0)*P3</f>
        <v>0</v>
      </c>
      <c r="D82" s="6">
        <f>5*B82+10*C82</f>
        <v>0</v>
      </c>
      <c r="E82" s="12">
        <f>B82+C82</f>
        <v>0</v>
      </c>
      <c r="G82" s="13">
        <f>IF(MOD((D2-C1+5),10)&lt;5,1,0)*R4+IF(MOD((B2-C1),10)&lt;5,1,0)*P3</f>
        <v>0</v>
      </c>
      <c r="H82" s="6">
        <f>ROUND((D2-C1+5)/10,0)*R4+ROUND((B2-C1)/10,0)*P3</f>
        <v>0</v>
      </c>
      <c r="I82" s="6">
        <f t="shared" si="6"/>
        <v>0</v>
      </c>
      <c r="J82" s="12">
        <f t="shared" si="7"/>
        <v>0</v>
      </c>
      <c r="L82" s="13">
        <f>IF(MOD((C2-C1+5),10)&lt;5,1,0)*Q4+IF(MOD((B2-C1),10)&lt;5,1,0)*P3</f>
        <v>0</v>
      </c>
      <c r="M82" s="6">
        <f>ROUND((C2-C1+5)/10,0)*Q4+ROUND((B2-C1)/10,0)*P3</f>
        <v>0</v>
      </c>
      <c r="N82" s="6">
        <f t="shared" si="8"/>
        <v>0</v>
      </c>
      <c r="O82" s="12">
        <f t="shared" si="9"/>
        <v>0</v>
      </c>
      <c r="Q82" s="13">
        <f>IF(MOD((C2-C1+5),10)&lt;5,1,0)*Q4+IF(MOD((D2-C1+5),10)&lt;5,1,0)*R4</f>
        <v>0</v>
      </c>
      <c r="R82" s="6">
        <f>ROUND((C2-C1+5)/10,0)*Q4+ROUND((D2-C1+5)/10,0)*R4</f>
        <v>0</v>
      </c>
      <c r="S82" s="6">
        <f t="shared" si="10"/>
        <v>0</v>
      </c>
      <c r="T82" s="12">
        <f t="shared" si="11"/>
        <v>0</v>
      </c>
    </row>
    <row r="83" spans="1:20" s="6" customFormat="1" ht="12.75">
      <c r="A83" s="6" t="s">
        <v>18</v>
      </c>
      <c r="B83" s="13"/>
      <c r="E83" s="12"/>
      <c r="G83" s="13">
        <f>IF(MOD((D2-C1-5*Q3),10)&lt;5,1,0)*IF(Q3,R2,R3)+IF(MOD((B2-C1-5*Q3),10)&lt;5,1,0)*IF(Q3,P2,P3)</f>
        <v>0</v>
      </c>
      <c r="H83" s="6">
        <f>ROUND((D2-C1-5*Q3)/10,0)*IF(Q3,R2,R3)+ROUND((B2-C1-5*Q3)/10,0)*IF(Q3,P2,P3)</f>
        <v>0</v>
      </c>
      <c r="I83" s="6">
        <f t="shared" si="6"/>
        <v>0</v>
      </c>
      <c r="J83" s="12">
        <f t="shared" si="7"/>
        <v>0</v>
      </c>
      <c r="L83" s="13">
        <f>IF(MOD((C2-C1+5),10)&lt;5,1,0)*Q4+IF(MOD((B2-C1-5*R3),10)&lt;5,1,0)*IF(R3,P2,P3)</f>
        <v>0</v>
      </c>
      <c r="M83" s="6">
        <f>ROUND((C2-C1+5)/10,0)*Q4+ROUND((B2-C1-5*R3)/10,0)*IF(R3,P2,P3)</f>
        <v>0</v>
      </c>
      <c r="N83" s="6">
        <f t="shared" si="8"/>
        <v>0</v>
      </c>
      <c r="O83" s="12">
        <f t="shared" si="9"/>
        <v>0</v>
      </c>
      <c r="Q83" s="13">
        <f>IF(MOD((C2-C1+5),10)&lt;5,1,0)*Q4+IF(MOD((D2-C1),10)&lt;5,1,0)*R3</f>
        <v>0</v>
      </c>
      <c r="R83" s="6">
        <f>ROUND((C2-C1+5)/10,0)*Q4+ROUND((D2-C1)/10,0)*R3</f>
        <v>0</v>
      </c>
      <c r="S83" s="6">
        <f t="shared" si="10"/>
        <v>0</v>
      </c>
      <c r="T83" s="12">
        <f t="shared" si="11"/>
        <v>0</v>
      </c>
    </row>
    <row r="84" spans="1:20" s="6" customFormat="1" ht="12.75">
      <c r="A84" s="6" t="s">
        <v>31</v>
      </c>
      <c r="B84" s="13"/>
      <c r="E84" s="12"/>
      <c r="G84" s="13">
        <f>IF(MOD((D2-C1-5*Q3),10)&lt;5,1,0)*IF(Q3,R2,R3)+IF(MOD((B2-C1+5-5*Q3),10)&lt;5,1,0)*IF(Q3,P3,P4)</f>
        <v>0</v>
      </c>
      <c r="H84" s="6">
        <f>ROUND((D2-C1-5*Q3)/10,0)*IF(Q3,R2,R3)+ROUND((B2-C1+5-5*Q3)/10,0)*IF(Q3,P3,P4)</f>
        <v>0</v>
      </c>
      <c r="I84" s="6">
        <f t="shared" si="6"/>
        <v>0</v>
      </c>
      <c r="J84" s="12">
        <f t="shared" si="7"/>
        <v>0</v>
      </c>
      <c r="L84" s="13">
        <f>IF(MOD((C2-C1+5),10)&lt;5,1,0)*Q4+IF(MOD((B2-C1+5-5*R3),10)&lt;5,1,0)*IF(R3,P3,P4)</f>
        <v>0</v>
      </c>
      <c r="M84" s="6">
        <f>ROUND((C2-C1+5)/10,0)*Q4+ROUND((B2-C1+5-5*R3)/10,0)*IF(R3,P3,P4)</f>
        <v>0</v>
      </c>
      <c r="N84" s="6">
        <f t="shared" si="8"/>
        <v>0</v>
      </c>
      <c r="O84" s="12">
        <f t="shared" si="9"/>
        <v>0</v>
      </c>
      <c r="Q84" s="13">
        <f>IF(MOD((C2-C1+5),10)&lt;5,1,0)*Q4+IF(MOD((D2-C1),10)&lt;5,1,0)*R3</f>
        <v>0</v>
      </c>
      <c r="R84" s="6">
        <f>ROUND((C2-C1+5)/10,0)*Q4+ROUND((D2-C1)/10,0)*R3</f>
        <v>0</v>
      </c>
      <c r="S84" s="6">
        <f t="shared" si="10"/>
        <v>0</v>
      </c>
      <c r="T84" s="12">
        <f t="shared" si="11"/>
        <v>0</v>
      </c>
    </row>
    <row r="85" spans="1:20" s="6" customFormat="1" ht="12.75">
      <c r="A85" s="6" t="s">
        <v>32</v>
      </c>
      <c r="B85" s="13"/>
      <c r="E85" s="12"/>
      <c r="G85" s="13">
        <f>IF(MOD((D2-C1+5-5*Q3),10)&lt;5,1,0)*IF(Q3,R3,R4)+IF(MOD((B2-C1-5*Q3),10)&lt;5,1,0)*IF(Q3,P2,P3)</f>
        <v>0</v>
      </c>
      <c r="H85" s="6">
        <f>ROUND((D2-C1+5-5*Q3)/10,0)*IF(Q3,R3,R4)+ROUND((B2-C1-5*Q3)/10,0)*IF(Q3,P2,P3)</f>
        <v>0</v>
      </c>
      <c r="I85" s="6">
        <f t="shared" si="6"/>
        <v>0</v>
      </c>
      <c r="J85" s="12">
        <f t="shared" si="7"/>
        <v>0</v>
      </c>
      <c r="L85" s="13">
        <f>IF(MOD((C2-C1+5),10)&lt;5,1,0)*Q4+IF(MOD((B2-C1-5*R4),10)&lt;5,1,0)*IF(R4,P2,P3)</f>
        <v>0</v>
      </c>
      <c r="M85" s="6">
        <f>ROUND((C2-C1+5)/10,0)*Q4+ROUND((B2-C1-5*R4)/10,0)*IF(R4,P2,P3)</f>
        <v>0</v>
      </c>
      <c r="N85" s="6">
        <f t="shared" si="8"/>
        <v>0</v>
      </c>
      <c r="O85" s="12">
        <f t="shared" si="9"/>
        <v>0</v>
      </c>
      <c r="Q85" s="13">
        <f>IF(MOD((C2-C1+5),10)&lt;5,1,0)*Q4+IF(MOD((D2-C1+5),10)&lt;5,1,0)*R4</f>
        <v>0</v>
      </c>
      <c r="R85" s="6">
        <f>ROUND((C2-C1+5)/10,0)*Q4+ROUND((D2-C1+5)/10,0)*R4</f>
        <v>0</v>
      </c>
      <c r="S85" s="6">
        <f t="shared" si="10"/>
        <v>0</v>
      </c>
      <c r="T85" s="12">
        <f t="shared" si="11"/>
        <v>0</v>
      </c>
    </row>
    <row r="86" spans="1:20" s="6" customFormat="1" ht="12.75">
      <c r="A86" s="26" t="s">
        <v>25</v>
      </c>
      <c r="B86" s="18">
        <f>SUM(B80:B85)</f>
        <v>0</v>
      </c>
      <c r="C86" s="19">
        <f>SUM(C80:C85)</f>
        <v>0</v>
      </c>
      <c r="D86" s="19">
        <f>SUM(D80:D85)</f>
        <v>0</v>
      </c>
      <c r="E86" s="17">
        <f>SUM(E80:E85)</f>
        <v>0</v>
      </c>
      <c r="G86" s="18">
        <f>SUM(G80:G85)</f>
        <v>0</v>
      </c>
      <c r="H86" s="19">
        <f>SUM(H80:H85)</f>
        <v>0</v>
      </c>
      <c r="I86" s="19">
        <f>SUM(I80:I85)</f>
        <v>0</v>
      </c>
      <c r="J86" s="17">
        <f>SUM(J80:J85)</f>
        <v>0</v>
      </c>
      <c r="L86" s="18">
        <f>SUM(L80:L85)</f>
        <v>0</v>
      </c>
      <c r="M86" s="19">
        <f>SUM(M80:M85)</f>
        <v>0</v>
      </c>
      <c r="N86" s="19">
        <f>SUM(N80:N85)</f>
        <v>0</v>
      </c>
      <c r="O86" s="17">
        <f>SUM(O80:O85)</f>
        <v>0</v>
      </c>
      <c r="Q86" s="18">
        <f>SUM(Q80:Q85)</f>
        <v>0</v>
      </c>
      <c r="R86" s="19">
        <f>SUM(R80:R85)</f>
        <v>0</v>
      </c>
      <c r="S86" s="19">
        <f>SUM(S80:S85)</f>
        <v>0</v>
      </c>
      <c r="T86" s="17">
        <f>SUM(T80:T85)</f>
        <v>0</v>
      </c>
    </row>
    <row r="87" spans="1:20" s="6" customFormat="1" ht="12.75">
      <c r="A87" s="26" t="s">
        <v>21</v>
      </c>
      <c r="E87" s="6">
        <f>E86/3</f>
        <v>0</v>
      </c>
      <c r="I87" s="20"/>
      <c r="J87" s="6">
        <f>J86/6</f>
        <v>0</v>
      </c>
      <c r="O87" s="6">
        <f>O86/6</f>
        <v>0</v>
      </c>
      <c r="T87" s="6">
        <f>T86/6</f>
        <v>0</v>
      </c>
    </row>
    <row r="88" spans="1:20" s="6" customFormat="1" ht="12.75">
      <c r="A88" s="27" t="s">
        <v>33</v>
      </c>
      <c r="B88" s="7"/>
      <c r="E88" s="7">
        <f>(E80+IF(E81&gt;E82,E81,E82))/2</f>
        <v>0</v>
      </c>
      <c r="J88" s="7">
        <f>(J80+IF(J81&gt;J82,J81,J82)+J83+IF(J84&gt;J85,J84,J85))/4</f>
        <v>0</v>
      </c>
      <c r="O88" s="7">
        <f>(O80+IF(O81&gt;O82,O81,O82)+O83+IF(O84&gt;O85,O84,O85))/4</f>
        <v>0</v>
      </c>
      <c r="T88" s="7">
        <f>(T80+IF(T81&gt;T82,T81,T82)+T83+IF(T84&gt;T85,T84,T85))/4</f>
        <v>0</v>
      </c>
    </row>
    <row r="89" spans="1:2" s="6" customFormat="1" ht="12.75">
      <c r="A89" s="6" t="s">
        <v>22</v>
      </c>
      <c r="B89" s="23">
        <f>(D86+I86+N86+S86)/21</f>
        <v>0</v>
      </c>
    </row>
    <row r="90" spans="1:5" s="6" customFormat="1" ht="12.75">
      <c r="A90" s="6" t="s">
        <v>23</v>
      </c>
      <c r="B90" s="23">
        <f>(E86+J86+O86+T86)/21</f>
        <v>0</v>
      </c>
      <c r="C90" s="7"/>
      <c r="D90" s="7"/>
      <c r="E90" s="7"/>
    </row>
    <row r="91" spans="1:5" s="6" customFormat="1" ht="12.75">
      <c r="A91" s="27" t="s">
        <v>34</v>
      </c>
      <c r="B91" s="28">
        <f>(E80+IF(E81&gt;E82,E81,E82)+J80+IF(J81&gt;J82,J81,J82)+J83+IF(J84&gt;J85,J84,J85)+O80+IF(O81&gt;O82,O81,O82)+O83+IF(O84&gt;O85,O84,O85)+T80+IF(T81&gt;T82,T81,T82)+T83+IF(T84&gt;T85,T84,T85))/14</f>
        <v>0</v>
      </c>
      <c r="C91" s="7"/>
      <c r="D91" s="7"/>
      <c r="E91" s="7"/>
    </row>
    <row r="92" spans="1:20" s="6" customFormat="1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s="6" customFormat="1" ht="12.75">
      <c r="A93" s="31" t="s">
        <v>37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3" s="2" customFormat="1" ht="12.75">
      <c r="A94" s="32" t="s">
        <v>37</v>
      </c>
      <c r="B94" s="5"/>
      <c r="C94" s="5"/>
      <c r="D94" s="5"/>
      <c r="E94" s="23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6"/>
      <c r="V94" s="6"/>
      <c r="W94" s="6"/>
    </row>
    <row r="95" spans="1:23" s="2" customFormat="1" ht="12.75">
      <c r="A95" s="3"/>
      <c r="B95" s="5"/>
      <c r="C95" s="5"/>
      <c r="D95" s="5"/>
      <c r="E95" s="23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6"/>
      <c r="V95" s="6"/>
      <c r="W95" s="6"/>
    </row>
    <row r="96" spans="2:23" s="2" customFormat="1" ht="12.75">
      <c r="B96" s="5"/>
      <c r="C96" s="5"/>
      <c r="D96" s="5"/>
      <c r="E96" s="23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6"/>
      <c r="V96" s="6"/>
      <c r="W96" s="6"/>
    </row>
    <row r="100" ht="12.75">
      <c r="A100" s="3"/>
    </row>
  </sheetData>
  <sheetProtection selectLockedCells="1"/>
  <printOptions/>
  <pageMargins left="1.25" right="1.25" top="1" bottom="1" header="0.5" footer="0.5"/>
  <pageSetup firstPageNumber="1" useFirstPageNumber="1"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Patron</cp:lastModifiedBy>
  <dcterms:created xsi:type="dcterms:W3CDTF">2012-12-19T19:50:04Z</dcterms:created>
  <dcterms:modified xsi:type="dcterms:W3CDTF">2012-12-19T19:57:06Z</dcterms:modified>
  <cp:category/>
  <cp:version/>
  <cp:contentType/>
  <cp:contentStatus/>
</cp:coreProperties>
</file>